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PRZEBUDOWA_DROGA_GMINNA_347033T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<sst xmlns="http://schemas.openxmlformats.org/spreadsheetml/2006/main" count="236" uniqueCount="139">
  <si>
    <t>KOSZTORYS OFERTOWY NA WYKONANIE PRZEBUDOWY DROGI GMINNEJ NR  347033T                                                                                                                                                    W MIEJSCOWOŚCI  GADKA od km 1+110,41 do km 1+414,19</t>
  </si>
  <si>
    <t>Lp.</t>
  </si>
  <si>
    <t>SST</t>
  </si>
  <si>
    <t>Indeks</t>
  </si>
  <si>
    <t>Nazwa</t>
  </si>
  <si>
    <t>Obmiar</t>
  </si>
  <si>
    <t>Jednostka miary</t>
  </si>
  <si>
    <t>Koszt jednostkowy</t>
  </si>
  <si>
    <t>Wartość z narzutami</t>
  </si>
  <si>
    <t>1. ROBOTY PRZYGOTOWAWCZE</t>
  </si>
  <si>
    <t>D-01.01.01</t>
  </si>
  <si>
    <t>KNR 2-01 0119-04</t>
  </si>
  <si>
    <t>Roboty pomiarowe przy liniowych robotach ziemnych - trasa drogi w terenie pagórkowatym lub podgórskim                                                                                                                              0,3</t>
  </si>
  <si>
    <t>km</t>
  </si>
  <si>
    <t>D-01.02.01</t>
  </si>
  <si>
    <t>KNR 2-01 0103-04</t>
  </si>
  <si>
    <t>Ścinanie drzew piłą mechaniczną (śr. 36-45 cm)                                                        2</t>
  </si>
  <si>
    <t>szt.</t>
  </si>
  <si>
    <t>KNR 2-01 0106-04</t>
  </si>
  <si>
    <t>Ręczne karczowanie pni (śr. 36-45 cm)                                                                 2</t>
  </si>
  <si>
    <t>KNR 2-01 0109-05</t>
  </si>
  <si>
    <t>Ręczne ścinanie i karczowanie średniej gęstości krzaków i podszycia</t>
  </si>
  <si>
    <t>ha</t>
  </si>
  <si>
    <t xml:space="preserve">KNR 2-01 0110-01 0110-04 </t>
  </si>
  <si>
    <t>Wywożenie dłużyc na odległość 2 km                                                                                                                      2*0,3</t>
  </si>
  <si>
    <t>m3</t>
  </si>
  <si>
    <t xml:space="preserve">KNR 2-01 0110-02 0110-05 </t>
  </si>
  <si>
    <t>Wywożenie karpiny na odległość 2 km                                                                                                                2*0,28</t>
  </si>
  <si>
    <t>mp</t>
  </si>
  <si>
    <t xml:space="preserve">KNR 2-01 0110-03 0110-05 </t>
  </si>
  <si>
    <t>Wywożenie gałęzi na odległość 2 km                                                                                                                                                                   2*0,77</t>
  </si>
  <si>
    <t>D-01.02.02</t>
  </si>
  <si>
    <t>KNR-W 2-01 0119-01</t>
  </si>
  <si>
    <t>Mechaniczne usunięcie warstwy ziemi urodzajnej (humusu) o grub. do 15 cm                                                                                                                                             (1277-1110,41)*0,75+ (1277-1110,41)*3,0</t>
  </si>
  <si>
    <t>m2</t>
  </si>
  <si>
    <t>D-01.02.04</t>
  </si>
  <si>
    <t xml:space="preserve">KNR-W 4-01 0109-05 0109-08 </t>
  </si>
  <si>
    <t>Wywóz humusu samochodami samowyładowczymi na odległość 1 km (grunt kat. I-II)                                                                                                            624,64*0,1</t>
  </si>
  <si>
    <t>Razem:</t>
  </si>
  <si>
    <t xml:space="preserve">2.    ROZBIÓRKI </t>
  </si>
  <si>
    <t>KNR 2-31 0813-03</t>
  </si>
  <si>
    <t>Rozebranie krawężników betonowych 15x30 cm na podsypce cementowo-piaskowej                                                                                           115</t>
  </si>
  <si>
    <t>m</t>
  </si>
  <si>
    <t>KNR 2-31 0814-01</t>
  </si>
  <si>
    <t>Rozebranie obrzeży 6x20 cm na podsypce piaskowej</t>
  </si>
  <si>
    <t>KNR 2-31 0812-03</t>
  </si>
  <si>
    <t>Rozebranie ław pod krawężniki z betonu                                                                    115*0,06</t>
  </si>
  <si>
    <t>Analiza własna</t>
  </si>
  <si>
    <t>Rozbiórka nawierzchni z  kostki brukowej betonowej o grubości 8 cm, prostokątnej 20x10 cm na podsypce piaskowej                                              58</t>
  </si>
  <si>
    <t>KNR 2-01 0517-01</t>
  </si>
  <si>
    <t>Rozbiórka korytek  betowych 60*50*15cm - osadzonych na ławie betonowej</t>
  </si>
  <si>
    <t>Wywiezienie gruzu spryzmowanego samochodami samowyładowczymi na odległość 10 km ZGODNIE Z WARUNKAMI UMOWY I USTAWĄ O ODPADACH                                                                                                                              107,6</t>
  </si>
  <si>
    <t xml:space="preserve">KNR-W 4-01 0109-11 0109-12 </t>
  </si>
  <si>
    <t xml:space="preserve">Wywiezienie gruzu z terenu rozbiórki , dodatek za każdy dalszy 1 km przewozu gruzu ponad 1 km </t>
  </si>
  <si>
    <t>Frezowanie mechaniczne profilujące nawierzchni z mas mineralno bitumicznych gr. 1 cm</t>
  </si>
  <si>
    <t>3. REGULACJA WŁAZÓW UZBROJENIA</t>
  </si>
  <si>
    <t>U-I-D-1009</t>
  </si>
  <si>
    <t>KNR 2-31 1406-04</t>
  </si>
  <si>
    <t>Regulacja pionowa studzienek dla włazów kanałowych                                     3</t>
  </si>
  <si>
    <t>Regulacja pionowa studzienek dla zaworów wodociągowych                                              6</t>
  </si>
  <si>
    <t>4. ROBOTY ZIEMNE</t>
  </si>
  <si>
    <t>D-02.01.01</t>
  </si>
  <si>
    <t>KNR 2-01 0206-02</t>
  </si>
  <si>
    <t>Roboty ziemne wykon.koparkami podsiębiernymi o poj.łyżki 0.40 m3 w gr.kat.III z transp.urobku samochod.samowyładowczymi W OBRĘBIE ODCINKA (odległość do 1 km)                                                                            96,58</t>
  </si>
  <si>
    <t>KNR 2-01 0235-01</t>
  </si>
  <si>
    <t>Formowanie i zagęszczanie nasypów o wys. do 3.0 m spycharkami w gruncie kat. I-II                                                                                                            11,07</t>
  </si>
  <si>
    <t>D-02.03.01</t>
  </si>
  <si>
    <t>KNR 2-01 0311-01</t>
  </si>
  <si>
    <t>Roboty ziemne poprzeczne z wbudowaniem ziemi w nasyp (kat.gr.I-II)                                                                                                                             9,75</t>
  </si>
  <si>
    <t>Wywóz ziemi samochodami samowyładowczymi na odległość 10 km (grunt kat. I-II)                                                                                                              85,51</t>
  </si>
  <si>
    <t>5. PODBUDOWY</t>
  </si>
  <si>
    <t>D-06.03.02a</t>
  </si>
  <si>
    <t>KNR 2-31 0204-05 0204-06</t>
  </si>
  <si>
    <t>Nawierzchnia poboczy  z tłucznia kamiennego - warstwa górna z tłucznia - grubość po zagęszczeniu 10 cm                                                                      436,88*0,75+45,2*0,5</t>
  </si>
  <si>
    <t>6. NAWIERZCHNIE</t>
  </si>
  <si>
    <t>D-05.03.05e</t>
  </si>
  <si>
    <t>KNR 2-31 0310-01</t>
  </si>
  <si>
    <t>Nawierzchnia z mieszanek mineralno-bitumicznych grysowych - warstwa wyrównawcza z betonu asfaltowego asfaltowa - grubość po zagęszcz. 3 cm                                                                                                                                                                                        1654,5</t>
  </si>
  <si>
    <t>D-05.03.13</t>
  </si>
  <si>
    <t>KNR 2-31 1004-06</t>
  </si>
  <si>
    <t>Mechaniczne oczyszczenie nawierzchni drogowej ulepszonej (bitum)                                                                                                                                   1654,5+1624,5</t>
  </si>
  <si>
    <t>KNR 2-31 1004-07</t>
  </si>
  <si>
    <t>Skropienie nawierzchni drogowej asfaltem                                                                    1654,5+1624,5</t>
  </si>
  <si>
    <t>KNR 2-31 0310-05 0310-06</t>
  </si>
  <si>
    <t>Nawierzchnia z mieszanek mineralno-bitumicznych grysowych - warstwa ścieralna asfaltowa - grubość po zagęszcz. 4 cm                                         1624,5</t>
  </si>
  <si>
    <t>7. ELEMENTY ULIC</t>
  </si>
  <si>
    <t>D-08.01.01</t>
  </si>
  <si>
    <t>KNR 2-31 0403-02</t>
  </si>
  <si>
    <t>Krawężniki betonowe wystające o wymiarach 15x30 na podsypce cementowo-piaskowej                                                                                                 94</t>
  </si>
  <si>
    <t>Ława pod krawężnik 15x30 betonowa z oporem z betonu C12/15               94*0,074</t>
  </si>
  <si>
    <t>8. ELEMENTY DWODNIENIA</t>
  </si>
  <si>
    <t>KNR 2-31 0402-04</t>
  </si>
  <si>
    <t>Ława pod krawężnik i pod koryta z chudego betonu                                            (1,5*0,074)+(6,0*0,074)</t>
  </si>
  <si>
    <t>D-06.01.03</t>
  </si>
  <si>
    <t>Ułożenie korytek 56x38x40 (korytkami żelbetowymi) i przykryciem płytami ażurowymi - osadzenie elementów na ławie betonowej                             1,5</t>
  </si>
  <si>
    <t>Kanały z rur PVC łączonych na wcisk o średnicy zew. 200mm                                         1</t>
  </si>
  <si>
    <t>szt</t>
  </si>
  <si>
    <t>Przejście szczelne dla rur PVC 200mm                                                                        1</t>
  </si>
  <si>
    <t>Krawężniki betonowe wystające o wymiarach 15x30 na podsypce cementowo-piaskowej                                                                                               6</t>
  </si>
  <si>
    <t>9.   ZJAZDY WG TABELI ZJAZDÓW</t>
  </si>
  <si>
    <t>D-04.01.01</t>
  </si>
  <si>
    <t>KNR 2-31 0101-01 0101-02</t>
  </si>
  <si>
    <t>Mechaniczne wykonanie koryta na całej szerokości jezdni i chodników w gruncie kat. I-IV głębokości 40 cm                                                                                                                                                                      257</t>
  </si>
  <si>
    <t>D-04.04.03</t>
  </si>
  <si>
    <t>KNR 2-31 0114-05 0114-06</t>
  </si>
  <si>
    <t>Podbudowa z kruszywa łamanego - warstwa  o grubości po zagęszczeniu 20 cm                                                                                                                       257</t>
  </si>
  <si>
    <t>D-05.03.23</t>
  </si>
  <si>
    <t>KNR 2-31 0511-02</t>
  </si>
  <si>
    <t>Nawierzchnie z kostki brukowej KOLOR betonowej grubość 8cm na podsypce cementowo-piaskowej                                                                               4</t>
  </si>
  <si>
    <t>D-08.03.01</t>
  </si>
  <si>
    <t>KNR 2-31 0407-05</t>
  </si>
  <si>
    <t>Obrzeża betonowe o wymiarach 30x8 cm na podsypce cementowo-piaskowej z wypełnieniem spoin zaprawą cementową                                                                                                                                    64</t>
  </si>
  <si>
    <t>Krawężniki betonowe NA PŁASK o wymiarach 20x30 cm na podsypce piaskowej                                                                                                                                                                          34</t>
  </si>
  <si>
    <t xml:space="preserve">Ława pod krawężniki betonowa z oporem-krawężniki na płask z betonu C12/15                                                                                                          34*0,09                                                                                                                                   </t>
  </si>
  <si>
    <t>Krawężniki betonowe najazdowe o wymiarach 15x22 cm na podsypce cementowo-piaskowej                                                                                      55</t>
  </si>
  <si>
    <t>Ława pod krawężniki najazdowe 15x22 betonowa z oporem C12/15                                                                                                                                            55*0,074</t>
  </si>
  <si>
    <t>D-03.01.03a</t>
  </si>
  <si>
    <t>Przepusty rurowe pod zjazdami rury PEHD o śr. 50cm                                                   15</t>
  </si>
  <si>
    <t>Przepusty rurowe pod zjazdami ścianki czołowe dla rur o ś. 50cm                                           4</t>
  </si>
  <si>
    <t>Przepusty rurowe pod zjazdami ława fundamentowa żwirowa pod rury i ścianki                                                                                                                           1</t>
  </si>
  <si>
    <t>Ścieki z prefabrykatów betonowych o gr. 15 cm na podsypce cementowo-piaskowej                                                                                                                                                          15</t>
  </si>
  <si>
    <t>Umocnienie skarp rowów płytami betonowymi chodnikowymi o wym. 50x50x7 na podsypce cementowo-piaskowej                                        15*05*2</t>
  </si>
  <si>
    <t>10. PLANTOWANIE I HUMUSOWANIE</t>
  </si>
  <si>
    <t>D-06.01.01</t>
  </si>
  <si>
    <t>KNR 2-01 0506-04</t>
  </si>
  <si>
    <t>Plantowanie skarp i dna wykopów wykonywanych mechanicznie w gr.kat.I-III                                                                                175*2,25+94*0,5+15*0,5</t>
  </si>
  <si>
    <t xml:space="preserve">KNR 2-01 0510-01 0510-02 </t>
  </si>
  <si>
    <t>Humusowanie skarp z obsianiem przy grub.warstwy humusu 10 cm                                                                                                                                             448,25</t>
  </si>
  <si>
    <t>11. OZNAKOWANIE</t>
  </si>
  <si>
    <t>D-07.02.01</t>
  </si>
  <si>
    <t>Zdejmowaniw tablic znaków drogowych zakazu, nakazu, ostrzegawczych, informacyjnych (A-30+T-16)                                                                                                                       2</t>
  </si>
  <si>
    <t>Słupki do znaków drogowych z rur stalowych o śr. 70mm                               4</t>
  </si>
  <si>
    <t>Przymocowanie tablic znaków drogowych zakazu, nakazu, ostrzegawczych, informacyjnych (A-30+T-16, B-36)x2                                              6</t>
  </si>
  <si>
    <t>D-07.01.01</t>
  </si>
  <si>
    <t>Odtworzenie istenijących lini przy skrzyżowaniu z drogą powiatową wg rysunku projektu oznakowania                                                                                                                                           6,05</t>
  </si>
  <si>
    <t>Przymocowanie tablic znaków drogowych tablica T-25a                                             2</t>
  </si>
  <si>
    <t>cena netto:</t>
  </si>
  <si>
    <t>VAT 23%</t>
  </si>
  <si>
    <t>cena brutto: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</si>
</sst>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   &quot;;&quot;-&quot;#,##0.00&quot;    &quot;;&quot; -&quot;00&quot;    &quot;;&quot; &quot;@&quot; &quot;"/>
    <numFmt numFmtId="165" formatCode="0.000"/>
  </numFmts>
  <fonts count="3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rgb="FF1F497D"/>
      <name val="Cambria"/>
      <family val="1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8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Fon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Fon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Fon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Fon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Fon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Fon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Fon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Fon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Fon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Font="0" applyBorder="0" applyAlignment="0" applyProtection="0"/>
    <xf numFmtId="0" fontId="19" fillId="23" borderId="0" applyNumberFormat="0" applyBorder="0" applyAlignment="0" applyProtection="0"/>
    <xf numFmtId="0" fontId="0" fillId="24" borderId="0" applyNumberFormat="0" applyFon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2" fillId="44" borderId="1" applyNumberFormat="0" applyAlignment="0" applyProtection="0"/>
    <xf numFmtId="0" fontId="23" fillId="45" borderId="2" applyNumberFormat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4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1" fillId="45" borderId="1" applyNumberFormat="0" applyAlignment="0" applyProtection="0"/>
    <xf numFmtId="9" fontId="19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51" borderId="9" applyNumberFormat="0" applyFon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2" fontId="32" fillId="0" borderId="11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45" borderId="11" xfId="0" applyNumberFormat="1" applyFill="1" applyBorder="1" applyAlignment="1">
      <alignment horizontal="center" vertical="center" wrapText="1"/>
    </xf>
    <xf numFmtId="0" fontId="0" fillId="45" borderId="12" xfId="0" applyFill="1" applyBorder="1" applyAlignment="1">
      <alignment horizontal="center" vertical="center" wrapText="1"/>
    </xf>
    <xf numFmtId="0" fontId="0" fillId="45" borderId="11" xfId="0" applyFill="1" applyBorder="1" applyAlignment="1">
      <alignment/>
    </xf>
    <xf numFmtId="0" fontId="0" fillId="45" borderId="13" xfId="0" applyFill="1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2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2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left" vertical="top" wrapText="1"/>
    </xf>
    <xf numFmtId="2" fontId="0" fillId="0" borderId="25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32" fillId="0" borderId="29" xfId="0" applyNumberFormat="1" applyFont="1" applyBorder="1" applyAlignment="1">
      <alignment horizontal="center" vertical="center"/>
    </xf>
    <xf numFmtId="2" fontId="0" fillId="45" borderId="30" xfId="0" applyNumberFormat="1" applyFill="1" applyBorder="1" applyAlignment="1">
      <alignment horizontal="center" vertical="center"/>
    </xf>
    <xf numFmtId="0" fontId="0" fillId="45" borderId="31" xfId="0" applyFill="1" applyBorder="1" applyAlignment="1">
      <alignment horizontal="center" vertical="center"/>
    </xf>
    <xf numFmtId="164" fontId="0" fillId="45" borderId="32" xfId="0" applyNumberFormat="1" applyFill="1" applyBorder="1" applyAlignment="1">
      <alignment horizontal="center" vertical="center"/>
    </xf>
    <xf numFmtId="164" fontId="0" fillId="45" borderId="33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2" fontId="0" fillId="0" borderId="3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left" vertical="top" wrapText="1"/>
    </xf>
    <xf numFmtId="2" fontId="0" fillId="0" borderId="36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2" fontId="0" fillId="0" borderId="36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 wrapText="1"/>
    </xf>
    <xf numFmtId="0" fontId="0" fillId="0" borderId="28" xfId="0" applyBorder="1" applyAlignment="1">
      <alignment horizontal="left" vertical="top" wrapText="1"/>
    </xf>
    <xf numFmtId="2" fontId="0" fillId="0" borderId="37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8" xfId="0" applyBorder="1" applyAlignment="1">
      <alignment horizontal="center" vertical="top" wrapText="1"/>
    </xf>
    <xf numFmtId="2" fontId="0" fillId="0" borderId="37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top" wrapText="1"/>
    </xf>
    <xf numFmtId="0" fontId="0" fillId="0" borderId="22" xfId="0" applyBorder="1" applyAlignment="1">
      <alignment horizontal="left" vertical="top" wrapText="1"/>
    </xf>
    <xf numFmtId="2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32" fillId="0" borderId="4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64" fontId="0" fillId="45" borderId="30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4" fontId="32" fillId="0" borderId="41" xfId="0" applyNumberFormat="1" applyFont="1" applyBorder="1" applyAlignment="1">
      <alignment horizontal="center" vertical="center"/>
    </xf>
    <xf numFmtId="0" fontId="0" fillId="45" borderId="32" xfId="0" applyFill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2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32" fillId="0" borderId="13" xfId="0" applyNumberFormat="1" applyFont="1" applyBorder="1" applyAlignment="1">
      <alignment horizontal="center" vertical="center"/>
    </xf>
    <xf numFmtId="2" fontId="0" fillId="45" borderId="10" xfId="0" applyNumberFormat="1" applyFill="1" applyBorder="1" applyAlignment="1">
      <alignment horizontal="center" vertical="center"/>
    </xf>
    <xf numFmtId="0" fontId="0" fillId="45" borderId="12" xfId="0" applyFill="1" applyBorder="1" applyAlignment="1">
      <alignment horizontal="center" vertical="center"/>
    </xf>
    <xf numFmtId="164" fontId="0" fillId="45" borderId="11" xfId="0" applyNumberFormat="1" applyFill="1" applyBorder="1" applyAlignment="1">
      <alignment horizontal="center" vertical="center"/>
    </xf>
    <xf numFmtId="164" fontId="0" fillId="45" borderId="13" xfId="0" applyNumberFormat="1" applyFill="1" applyBorder="1" applyAlignment="1">
      <alignment horizontal="center" vertical="center"/>
    </xf>
    <xf numFmtId="0" fontId="37" fillId="45" borderId="42" xfId="0" applyFont="1" applyFill="1" applyBorder="1" applyAlignment="1">
      <alignment vertical="top"/>
    </xf>
    <xf numFmtId="0" fontId="37" fillId="45" borderId="39" xfId="0" applyFont="1" applyFill="1" applyBorder="1" applyAlignment="1">
      <alignment vertical="top"/>
    </xf>
    <xf numFmtId="0" fontId="37" fillId="45" borderId="30" xfId="0" applyFont="1" applyFill="1" applyBorder="1" applyAlignment="1">
      <alignment vertical="top"/>
    </xf>
    <xf numFmtId="164" fontId="0" fillId="0" borderId="43" xfId="0" applyNumberFormat="1" applyBorder="1" applyAlignment="1">
      <alignment horizontal="center" vertical="center"/>
    </xf>
    <xf numFmtId="164" fontId="32" fillId="0" borderId="44" xfId="0" applyNumberFormat="1" applyFont="1" applyBorder="1" applyAlignment="1">
      <alignment horizontal="center" vertical="center"/>
    </xf>
    <xf numFmtId="0" fontId="37" fillId="45" borderId="30" xfId="0" applyFont="1" applyFill="1" applyBorder="1" applyAlignment="1">
      <alignment horizontal="left" vertical="top"/>
    </xf>
    <xf numFmtId="0" fontId="37" fillId="45" borderId="32" xfId="0" applyFont="1" applyFill="1" applyBorder="1" applyAlignment="1">
      <alignment horizontal="left" vertical="top"/>
    </xf>
    <xf numFmtId="0" fontId="37" fillId="45" borderId="32" xfId="0" applyFont="1" applyFill="1" applyBorder="1" applyAlignment="1">
      <alignment horizontal="left" vertical="top" wrapText="1"/>
    </xf>
    <xf numFmtId="0" fontId="37" fillId="45" borderId="31" xfId="0" applyFont="1" applyFill="1" applyBorder="1" applyAlignment="1">
      <alignment horizontal="left" vertical="top" wrapText="1"/>
    </xf>
    <xf numFmtId="0" fontId="0" fillId="0" borderId="45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left" vertical="top" wrapText="1"/>
    </xf>
    <xf numFmtId="2" fontId="0" fillId="0" borderId="45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164" fontId="32" fillId="0" borderId="35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32" fillId="0" borderId="43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32" fillId="0" borderId="41" xfId="0" applyFont="1" applyFill="1" applyBorder="1" applyAlignment="1">
      <alignment horizontal="right" vertical="center"/>
    </xf>
    <xf numFmtId="0" fontId="37" fillId="45" borderId="41" xfId="0" applyFont="1" applyFill="1" applyBorder="1" applyAlignment="1">
      <alignment horizontal="left" vertical="top"/>
    </xf>
    <xf numFmtId="0" fontId="0" fillId="0" borderId="41" xfId="0" applyFill="1" applyBorder="1" applyAlignment="1">
      <alignment horizontal="right" vertical="center"/>
    </xf>
    <xf numFmtId="0" fontId="32" fillId="0" borderId="10" xfId="0" applyFont="1" applyFill="1" applyBorder="1" applyAlignment="1">
      <alignment horizontal="right" vertical="center"/>
    </xf>
    <xf numFmtId="0" fontId="37" fillId="0" borderId="41" xfId="0" applyFont="1" applyFill="1" applyBorder="1" applyAlignment="1">
      <alignment horizontal="center" vertical="center" wrapText="1"/>
    </xf>
    <xf numFmtId="0" fontId="37" fillId="45" borderId="10" xfId="0" applyFont="1" applyFill="1" applyBorder="1" applyAlignment="1">
      <alignment horizontal="left" vertical="top" wrapText="1"/>
    </xf>
    <xf numFmtId="0" fontId="32" fillId="0" borderId="40" xfId="0" applyFont="1" applyFill="1" applyBorder="1" applyAlignment="1">
      <alignment horizontal="right"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">
      <selection activeCell="J86" sqref="J86"/>
    </sheetView>
  </sheetViews>
  <sheetFormatPr defaultColWidth="9.140625" defaultRowHeight="15"/>
  <cols>
    <col min="1" max="1" width="4.57421875" style="0" customWidth="1"/>
    <col min="2" max="2" width="11.28125" style="0" customWidth="1"/>
    <col min="3" max="3" width="11.28125" style="0" hidden="1" customWidth="1"/>
    <col min="4" max="4" width="45.7109375" style="0" customWidth="1"/>
    <col min="5" max="5" width="7.421875" style="109" customWidth="1"/>
    <col min="6" max="6" width="10.28125" style="0" customWidth="1"/>
    <col min="7" max="7" width="10.00390625" style="0" customWidth="1"/>
    <col min="8" max="8" width="12.8515625" style="0" bestFit="1" customWidth="1"/>
    <col min="9" max="10" width="8.8515625" style="0" customWidth="1"/>
    <col min="11" max="11" width="10.421875" style="0" bestFit="1" customWidth="1"/>
    <col min="12" max="12" width="8.8515625" style="0" customWidth="1"/>
  </cols>
  <sheetData>
    <row r="1" spans="1:8" ht="31.5" customHeight="1" thickBot="1">
      <c r="A1" s="119" t="s">
        <v>0</v>
      </c>
      <c r="B1" s="119"/>
      <c r="C1" s="119"/>
      <c r="D1" s="119"/>
      <c r="E1" s="119"/>
      <c r="F1" s="119"/>
      <c r="G1" s="119"/>
      <c r="H1" s="119"/>
    </row>
    <row r="2" spans="1:8" ht="56.2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2" t="s">
        <v>7</v>
      </c>
      <c r="H2" s="5" t="s">
        <v>8</v>
      </c>
    </row>
    <row r="3" spans="1:8" ht="15" customHeight="1" thickBot="1">
      <c r="A3" s="6">
        <v>1</v>
      </c>
      <c r="B3" s="7">
        <v>2</v>
      </c>
      <c r="C3" s="7">
        <v>3</v>
      </c>
      <c r="D3" s="7">
        <v>4</v>
      </c>
      <c r="E3" s="8">
        <v>5</v>
      </c>
      <c r="F3" s="9">
        <v>6</v>
      </c>
      <c r="G3" s="10">
        <v>7</v>
      </c>
      <c r="H3" s="11">
        <v>8</v>
      </c>
    </row>
    <row r="4" spans="1:8" ht="17.25" customHeight="1" thickBot="1">
      <c r="A4" s="120" t="s">
        <v>9</v>
      </c>
      <c r="B4" s="120"/>
      <c r="C4" s="120"/>
      <c r="D4" s="120"/>
      <c r="E4" s="12"/>
      <c r="F4" s="13"/>
      <c r="G4" s="14"/>
      <c r="H4" s="15"/>
    </row>
    <row r="5" spans="1:9" ht="42.75">
      <c r="A5" s="16">
        <v>1</v>
      </c>
      <c r="B5" s="17" t="s">
        <v>10</v>
      </c>
      <c r="C5" s="18" t="s">
        <v>11</v>
      </c>
      <c r="D5" s="19" t="s">
        <v>12</v>
      </c>
      <c r="E5" s="20">
        <v>0.3</v>
      </c>
      <c r="F5" s="21" t="s">
        <v>13</v>
      </c>
      <c r="G5" s="22"/>
      <c r="H5" s="23"/>
      <c r="I5" s="24"/>
    </row>
    <row r="6" spans="1:8" ht="28.5">
      <c r="A6" s="25">
        <f aca="true" t="shared" si="0" ref="A6:A13">A5+1</f>
        <v>2</v>
      </c>
      <c r="B6" s="26" t="s">
        <v>14</v>
      </c>
      <c r="C6" s="27" t="s">
        <v>15</v>
      </c>
      <c r="D6" s="28" t="s">
        <v>16</v>
      </c>
      <c r="E6" s="29">
        <v>2</v>
      </c>
      <c r="F6" s="30" t="s">
        <v>17</v>
      </c>
      <c r="G6" s="31"/>
      <c r="H6" s="32"/>
    </row>
    <row r="7" spans="1:8" ht="28.5">
      <c r="A7" s="25">
        <f t="shared" si="0"/>
        <v>3</v>
      </c>
      <c r="B7" s="26" t="s">
        <v>14</v>
      </c>
      <c r="C7" s="27" t="s">
        <v>18</v>
      </c>
      <c r="D7" s="28" t="s">
        <v>19</v>
      </c>
      <c r="E7" s="29">
        <f>E6</f>
        <v>2</v>
      </c>
      <c r="F7" s="30" t="s">
        <v>17</v>
      </c>
      <c r="G7" s="31"/>
      <c r="H7" s="32"/>
    </row>
    <row r="8" spans="1:8" ht="28.5">
      <c r="A8" s="25">
        <f t="shared" si="0"/>
        <v>4</v>
      </c>
      <c r="B8" s="26" t="s">
        <v>14</v>
      </c>
      <c r="C8" s="27" t="s">
        <v>20</v>
      </c>
      <c r="D8" s="28" t="s">
        <v>21</v>
      </c>
      <c r="E8" s="33">
        <v>0.005</v>
      </c>
      <c r="F8" s="30" t="s">
        <v>22</v>
      </c>
      <c r="G8" s="31"/>
      <c r="H8" s="32"/>
    </row>
    <row r="9" spans="1:8" ht="42.75">
      <c r="A9" s="25">
        <f t="shared" si="0"/>
        <v>5</v>
      </c>
      <c r="B9" s="26" t="s">
        <v>14</v>
      </c>
      <c r="C9" s="27" t="s">
        <v>23</v>
      </c>
      <c r="D9" s="28" t="s">
        <v>24</v>
      </c>
      <c r="E9" s="29">
        <v>0.6</v>
      </c>
      <c r="F9" s="30" t="s">
        <v>25</v>
      </c>
      <c r="G9" s="31"/>
      <c r="H9" s="32"/>
    </row>
    <row r="10" spans="1:8" ht="42.75">
      <c r="A10" s="25">
        <f t="shared" si="0"/>
        <v>6</v>
      </c>
      <c r="B10" s="26" t="s">
        <v>14</v>
      </c>
      <c r="C10" s="27" t="s">
        <v>26</v>
      </c>
      <c r="D10" s="28" t="s">
        <v>27</v>
      </c>
      <c r="E10" s="29">
        <v>0.56</v>
      </c>
      <c r="F10" s="30" t="s">
        <v>28</v>
      </c>
      <c r="G10" s="31"/>
      <c r="H10" s="32"/>
    </row>
    <row r="11" spans="1:8" ht="42.75">
      <c r="A11" s="25">
        <f t="shared" si="0"/>
        <v>7</v>
      </c>
      <c r="B11" s="26" t="s">
        <v>14</v>
      </c>
      <c r="C11" s="27" t="s">
        <v>29</v>
      </c>
      <c r="D11" s="28" t="s">
        <v>30</v>
      </c>
      <c r="E11" s="29">
        <f>0.77*2</f>
        <v>1.54</v>
      </c>
      <c r="F11" s="30" t="s">
        <v>28</v>
      </c>
      <c r="G11" s="31"/>
      <c r="H11" s="32"/>
    </row>
    <row r="12" spans="1:8" ht="42.75">
      <c r="A12" s="25">
        <f t="shared" si="0"/>
        <v>8</v>
      </c>
      <c r="B12" s="26" t="s">
        <v>31</v>
      </c>
      <c r="C12" s="27" t="s">
        <v>32</v>
      </c>
      <c r="D12" s="28" t="s">
        <v>33</v>
      </c>
      <c r="E12" s="29">
        <f>166.59*0.75+499.77</f>
        <v>624.7125</v>
      </c>
      <c r="F12" s="30" t="s">
        <v>34</v>
      </c>
      <c r="G12" s="31"/>
      <c r="H12" s="32"/>
    </row>
    <row r="13" spans="1:8" ht="32.25" customHeight="1" thickBot="1">
      <c r="A13" s="34">
        <f t="shared" si="0"/>
        <v>9</v>
      </c>
      <c r="B13" s="35" t="s">
        <v>35</v>
      </c>
      <c r="C13" s="36" t="s">
        <v>36</v>
      </c>
      <c r="D13" s="37" t="s">
        <v>37</v>
      </c>
      <c r="E13" s="38">
        <f>E12*0.1</f>
        <v>62.47125</v>
      </c>
      <c r="F13" s="39" t="s">
        <v>25</v>
      </c>
      <c r="G13" s="40"/>
      <c r="H13" s="41"/>
    </row>
    <row r="14" spans="1:8" ht="22.5" customHeight="1" thickBot="1">
      <c r="A14" s="115" t="s">
        <v>38</v>
      </c>
      <c r="B14" s="115"/>
      <c r="C14" s="115"/>
      <c r="D14" s="115"/>
      <c r="E14" s="115"/>
      <c r="F14" s="115"/>
      <c r="G14" s="115"/>
      <c r="H14" s="42"/>
    </row>
    <row r="15" spans="1:8" ht="15.75" thickBot="1">
      <c r="A15" s="116" t="s">
        <v>39</v>
      </c>
      <c r="B15" s="116"/>
      <c r="C15" s="116"/>
      <c r="D15" s="116"/>
      <c r="E15" s="43"/>
      <c r="F15" s="44"/>
      <c r="G15" s="45"/>
      <c r="H15" s="46"/>
    </row>
    <row r="16" spans="1:8" ht="42.75">
      <c r="A16" s="47">
        <v>10</v>
      </c>
      <c r="B16" s="48" t="s">
        <v>35</v>
      </c>
      <c r="C16" s="49" t="s">
        <v>40</v>
      </c>
      <c r="D16" s="50" t="s">
        <v>41</v>
      </c>
      <c r="E16" s="51">
        <v>115</v>
      </c>
      <c r="F16" s="52" t="s">
        <v>42</v>
      </c>
      <c r="G16" s="53"/>
      <c r="H16" s="54"/>
    </row>
    <row r="17" spans="1:8" ht="28.5">
      <c r="A17" s="55">
        <f>A16+1</f>
        <v>11</v>
      </c>
      <c r="B17" s="56" t="s">
        <v>35</v>
      </c>
      <c r="C17" s="57" t="s">
        <v>43</v>
      </c>
      <c r="D17" s="58" t="s">
        <v>44</v>
      </c>
      <c r="E17" s="59">
        <v>2</v>
      </c>
      <c r="F17" s="60" t="s">
        <v>42</v>
      </c>
      <c r="G17" s="31"/>
      <c r="H17" s="32"/>
    </row>
    <row r="18" spans="1:8" ht="28.5">
      <c r="A18" s="25">
        <f>A17+1</f>
        <v>12</v>
      </c>
      <c r="B18" s="26" t="s">
        <v>35</v>
      </c>
      <c r="C18" s="27" t="s">
        <v>45</v>
      </c>
      <c r="D18" s="61" t="s">
        <v>46</v>
      </c>
      <c r="E18" s="62">
        <f>115*0.06</f>
        <v>6.8999999999999995</v>
      </c>
      <c r="F18" s="30" t="s">
        <v>25</v>
      </c>
      <c r="G18" s="31"/>
      <c r="H18" s="32"/>
    </row>
    <row r="19" spans="1:8" ht="42.75">
      <c r="A19" s="25">
        <f>A18+1</f>
        <v>13</v>
      </c>
      <c r="B19" s="26" t="s">
        <v>35</v>
      </c>
      <c r="C19" s="27" t="s">
        <v>47</v>
      </c>
      <c r="D19" s="61" t="s">
        <v>48</v>
      </c>
      <c r="E19" s="62">
        <v>58</v>
      </c>
      <c r="F19" s="30" t="s">
        <v>34</v>
      </c>
      <c r="G19" s="31"/>
      <c r="H19" s="32"/>
    </row>
    <row r="20" spans="1:8" ht="28.5">
      <c r="A20" s="55">
        <f>A19+1</f>
        <v>14</v>
      </c>
      <c r="B20" s="56" t="s">
        <v>35</v>
      </c>
      <c r="C20" s="57" t="s">
        <v>49</v>
      </c>
      <c r="D20" s="58" t="s">
        <v>50</v>
      </c>
      <c r="E20" s="59">
        <v>3.7</v>
      </c>
      <c r="F20" s="60" t="s">
        <v>42</v>
      </c>
      <c r="G20" s="31"/>
      <c r="H20" s="32"/>
    </row>
    <row r="21" spans="1:8" ht="63.75" customHeight="1">
      <c r="A21" s="63">
        <v>15</v>
      </c>
      <c r="B21" s="35" t="s">
        <v>35</v>
      </c>
      <c r="C21" s="64"/>
      <c r="D21" s="65" t="s">
        <v>51</v>
      </c>
      <c r="E21" s="66">
        <v>107.6</v>
      </c>
      <c r="F21" s="67" t="s">
        <v>25</v>
      </c>
      <c r="G21" s="40"/>
      <c r="H21" s="41"/>
    </row>
    <row r="22" spans="1:8" ht="63.75" customHeight="1" thickBot="1">
      <c r="A22" s="34">
        <v>16</v>
      </c>
      <c r="B22" s="35" t="s">
        <v>35</v>
      </c>
      <c r="C22" s="68" t="s">
        <v>52</v>
      </c>
      <c r="D22" s="65" t="s">
        <v>53</v>
      </c>
      <c r="E22" s="69">
        <v>107.596</v>
      </c>
      <c r="F22" s="39" t="s">
        <v>25</v>
      </c>
      <c r="G22" s="40"/>
      <c r="H22" s="41"/>
    </row>
    <row r="23" spans="1:8" ht="63.75" customHeight="1" thickBot="1">
      <c r="A23" s="26">
        <v>17</v>
      </c>
      <c r="B23" s="35" t="s">
        <v>35</v>
      </c>
      <c r="C23" s="70"/>
      <c r="D23" s="71" t="s">
        <v>54</v>
      </c>
      <c r="E23" s="72">
        <v>1654.5</v>
      </c>
      <c r="F23" s="73" t="s">
        <v>34</v>
      </c>
      <c r="G23" s="31"/>
      <c r="H23" s="31"/>
    </row>
    <row r="24" spans="1:10" ht="21" customHeight="1" thickBot="1">
      <c r="A24" s="121" t="s">
        <v>38</v>
      </c>
      <c r="B24" s="121"/>
      <c r="C24" s="121"/>
      <c r="D24" s="121"/>
      <c r="E24" s="121"/>
      <c r="F24" s="121"/>
      <c r="G24" s="121"/>
      <c r="H24" s="74"/>
      <c r="J24" s="75"/>
    </row>
    <row r="25" spans="1:8" ht="15.75" thickBot="1">
      <c r="A25" s="116" t="s">
        <v>55</v>
      </c>
      <c r="B25" s="116"/>
      <c r="C25" s="116"/>
      <c r="D25" s="116"/>
      <c r="E25" s="43"/>
      <c r="F25" s="44"/>
      <c r="G25" s="76"/>
      <c r="H25" s="46"/>
    </row>
    <row r="26" spans="1:8" ht="28.5">
      <c r="A26" s="16">
        <v>18</v>
      </c>
      <c r="B26" s="17" t="s">
        <v>56</v>
      </c>
      <c r="C26" s="18" t="s">
        <v>57</v>
      </c>
      <c r="D26" s="19" t="s">
        <v>58</v>
      </c>
      <c r="E26" s="77">
        <v>4</v>
      </c>
      <c r="F26" s="52" t="s">
        <v>17</v>
      </c>
      <c r="G26" s="53"/>
      <c r="H26" s="54"/>
    </row>
    <row r="27" spans="1:8" ht="29.25" thickBot="1">
      <c r="A27" s="34">
        <v>19</v>
      </c>
      <c r="B27" s="35" t="s">
        <v>56</v>
      </c>
      <c r="C27" s="36" t="s">
        <v>57</v>
      </c>
      <c r="D27" s="37" t="s">
        <v>59</v>
      </c>
      <c r="E27" s="38">
        <v>6</v>
      </c>
      <c r="F27" s="39" t="s">
        <v>17</v>
      </c>
      <c r="G27" s="40"/>
      <c r="H27" s="41"/>
    </row>
    <row r="28" spans="1:8" ht="20.25" customHeight="1" thickBot="1">
      <c r="A28" s="115" t="s">
        <v>38</v>
      </c>
      <c r="B28" s="115"/>
      <c r="C28" s="115"/>
      <c r="D28" s="115"/>
      <c r="E28" s="115"/>
      <c r="F28" s="115"/>
      <c r="G28" s="115"/>
      <c r="H28" s="78"/>
    </row>
    <row r="29" spans="1:8" ht="15.75" thickBot="1">
      <c r="A29" s="116" t="s">
        <v>60</v>
      </c>
      <c r="B29" s="116"/>
      <c r="C29" s="116"/>
      <c r="D29" s="116"/>
      <c r="E29" s="43"/>
      <c r="F29" s="79"/>
      <c r="G29" s="45"/>
      <c r="H29" s="46"/>
    </row>
    <row r="30" spans="1:8" ht="72">
      <c r="A30" s="16">
        <v>20</v>
      </c>
      <c r="B30" s="17" t="s">
        <v>61</v>
      </c>
      <c r="C30" s="18" t="s">
        <v>62</v>
      </c>
      <c r="D30" s="19" t="s">
        <v>63</v>
      </c>
      <c r="E30" s="77">
        <v>96.58</v>
      </c>
      <c r="F30" s="52" t="s">
        <v>25</v>
      </c>
      <c r="G30" s="53"/>
      <c r="H30" s="54"/>
    </row>
    <row r="31" spans="1:8" ht="42.75">
      <c r="A31" s="25">
        <v>21</v>
      </c>
      <c r="B31" s="26" t="s">
        <v>61</v>
      </c>
      <c r="C31" s="27" t="s">
        <v>64</v>
      </c>
      <c r="D31" s="28" t="s">
        <v>65</v>
      </c>
      <c r="E31" s="29">
        <v>11.07</v>
      </c>
      <c r="F31" s="30" t="s">
        <v>25</v>
      </c>
      <c r="G31" s="31"/>
      <c r="H31" s="32"/>
    </row>
    <row r="32" spans="1:8" ht="42.75">
      <c r="A32" s="25">
        <f>A31+1</f>
        <v>22</v>
      </c>
      <c r="B32" s="26" t="s">
        <v>66</v>
      </c>
      <c r="C32" s="27" t="s">
        <v>67</v>
      </c>
      <c r="D32" s="28" t="s">
        <v>68</v>
      </c>
      <c r="E32" s="29">
        <v>9.75</v>
      </c>
      <c r="F32" s="30" t="s">
        <v>25</v>
      </c>
      <c r="G32" s="31"/>
      <c r="H32" s="32"/>
    </row>
    <row r="33" spans="1:8" ht="43.5" thickBot="1">
      <c r="A33" s="34">
        <f>A32+1</f>
        <v>23</v>
      </c>
      <c r="B33" s="35" t="s">
        <v>61</v>
      </c>
      <c r="C33" s="36" t="s">
        <v>36</v>
      </c>
      <c r="D33" s="37" t="s">
        <v>69</v>
      </c>
      <c r="E33" s="38">
        <f>E30-E31</f>
        <v>85.50999999999999</v>
      </c>
      <c r="F33" s="39" t="s">
        <v>25</v>
      </c>
      <c r="G33" s="40"/>
      <c r="H33" s="41"/>
    </row>
    <row r="34" spans="1:8" ht="20.25" customHeight="1" thickBot="1">
      <c r="A34" s="115" t="s">
        <v>38</v>
      </c>
      <c r="B34" s="115"/>
      <c r="C34" s="115"/>
      <c r="D34" s="115"/>
      <c r="E34" s="115"/>
      <c r="F34" s="115"/>
      <c r="G34" s="115"/>
      <c r="H34" s="78"/>
    </row>
    <row r="35" spans="1:8" ht="15.75" thickBot="1">
      <c r="A35" s="116" t="s">
        <v>70</v>
      </c>
      <c r="B35" s="116"/>
      <c r="C35" s="116"/>
      <c r="D35" s="116"/>
      <c r="E35" s="43"/>
      <c r="F35" s="44"/>
      <c r="G35" s="45"/>
      <c r="H35" s="46"/>
    </row>
    <row r="36" spans="1:8" ht="57.75" thickBot="1">
      <c r="A36" s="80">
        <v>24</v>
      </c>
      <c r="B36" s="81" t="s">
        <v>71</v>
      </c>
      <c r="C36" s="82" t="s">
        <v>72</v>
      </c>
      <c r="D36" s="83" t="s">
        <v>73</v>
      </c>
      <c r="E36" s="84">
        <f>436.88*0.75+45.2*0.5</f>
        <v>350.26</v>
      </c>
      <c r="F36" s="85" t="s">
        <v>34</v>
      </c>
      <c r="G36" s="86"/>
      <c r="H36" s="87"/>
    </row>
    <row r="37" spans="1:8" ht="21" customHeight="1" thickBot="1">
      <c r="A37" s="118" t="s">
        <v>38</v>
      </c>
      <c r="B37" s="118"/>
      <c r="C37" s="118"/>
      <c r="D37" s="118"/>
      <c r="E37" s="118"/>
      <c r="F37" s="118"/>
      <c r="G37" s="118"/>
      <c r="H37" s="88"/>
    </row>
    <row r="38" spans="1:8" ht="15.75" thickBot="1">
      <c r="A38" s="116" t="s">
        <v>74</v>
      </c>
      <c r="B38" s="116"/>
      <c r="C38" s="116"/>
      <c r="D38" s="116"/>
      <c r="E38" s="89"/>
      <c r="F38" s="90"/>
      <c r="G38" s="91"/>
      <c r="H38" s="92"/>
    </row>
    <row r="39" spans="1:8" ht="57">
      <c r="A39" s="16">
        <v>25</v>
      </c>
      <c r="B39" s="17" t="s">
        <v>75</v>
      </c>
      <c r="C39" s="18" t="s">
        <v>76</v>
      </c>
      <c r="D39" s="19" t="s">
        <v>77</v>
      </c>
      <c r="E39" s="77">
        <v>1654.5</v>
      </c>
      <c r="F39" s="52" t="s">
        <v>34</v>
      </c>
      <c r="G39" s="53"/>
      <c r="H39" s="54"/>
    </row>
    <row r="40" spans="1:8" ht="42.75">
      <c r="A40" s="25">
        <f>A39+1</f>
        <v>26</v>
      </c>
      <c r="B40" s="26" t="s">
        <v>78</v>
      </c>
      <c r="C40" s="27" t="s">
        <v>79</v>
      </c>
      <c r="D40" s="28" t="s">
        <v>80</v>
      </c>
      <c r="E40" s="29">
        <f>E39+E42</f>
        <v>3279</v>
      </c>
      <c r="F40" s="30" t="s">
        <v>34</v>
      </c>
      <c r="G40" s="31"/>
      <c r="H40" s="32"/>
    </row>
    <row r="41" spans="1:8" ht="28.5">
      <c r="A41" s="25">
        <f>A40+1</f>
        <v>27</v>
      </c>
      <c r="B41" s="26" t="s">
        <v>78</v>
      </c>
      <c r="C41" s="27" t="s">
        <v>81</v>
      </c>
      <c r="D41" s="28" t="s">
        <v>82</v>
      </c>
      <c r="E41" s="29">
        <f>E39+E42</f>
        <v>3279</v>
      </c>
      <c r="F41" s="30" t="s">
        <v>34</v>
      </c>
      <c r="G41" s="31"/>
      <c r="H41" s="32"/>
    </row>
    <row r="42" spans="1:8" ht="43.5" thickBot="1">
      <c r="A42" s="34">
        <f>A41+1</f>
        <v>28</v>
      </c>
      <c r="B42" s="35" t="s">
        <v>78</v>
      </c>
      <c r="C42" s="36" t="s">
        <v>83</v>
      </c>
      <c r="D42" s="37" t="s">
        <v>84</v>
      </c>
      <c r="E42" s="38">
        <v>1624.5</v>
      </c>
      <c r="F42" s="39" t="s">
        <v>34</v>
      </c>
      <c r="G42" s="40"/>
      <c r="H42" s="41"/>
    </row>
    <row r="43" spans="1:8" ht="15" thickBot="1">
      <c r="A43" s="115" t="s">
        <v>38</v>
      </c>
      <c r="B43" s="115"/>
      <c r="C43" s="115"/>
      <c r="D43" s="115"/>
      <c r="E43" s="115"/>
      <c r="F43" s="115"/>
      <c r="G43" s="115"/>
      <c r="H43" s="78"/>
    </row>
    <row r="44" spans="1:8" ht="15.75" thickBot="1">
      <c r="A44" s="116" t="s">
        <v>85</v>
      </c>
      <c r="B44" s="116"/>
      <c r="C44" s="116"/>
      <c r="D44" s="116"/>
      <c r="E44" s="43"/>
      <c r="F44" s="44"/>
      <c r="G44" s="45"/>
      <c r="H44" s="46"/>
    </row>
    <row r="45" spans="1:8" ht="42.75">
      <c r="A45" s="16">
        <v>29</v>
      </c>
      <c r="B45" s="17" t="s">
        <v>86</v>
      </c>
      <c r="C45" s="18" t="s">
        <v>87</v>
      </c>
      <c r="D45" s="19" t="s">
        <v>88</v>
      </c>
      <c r="E45" s="77">
        <v>94</v>
      </c>
      <c r="F45" s="52" t="s">
        <v>42</v>
      </c>
      <c r="G45" s="53"/>
      <c r="H45" s="54"/>
    </row>
    <row r="46" spans="1:8" ht="29.25" thickBot="1">
      <c r="A46" s="34">
        <v>30</v>
      </c>
      <c r="B46" s="35" t="s">
        <v>86</v>
      </c>
      <c r="C46" s="36"/>
      <c r="D46" s="37" t="s">
        <v>89</v>
      </c>
      <c r="E46" s="38">
        <f>94*0.074</f>
        <v>6.9559999999999995</v>
      </c>
      <c r="F46" s="39" t="s">
        <v>25</v>
      </c>
      <c r="G46" s="40"/>
      <c r="H46" s="41"/>
    </row>
    <row r="47" spans="1:8" ht="15" thickBot="1">
      <c r="A47" s="117" t="s">
        <v>38</v>
      </c>
      <c r="B47" s="117"/>
      <c r="C47" s="117"/>
      <c r="D47" s="117"/>
      <c r="E47" s="117"/>
      <c r="F47" s="117"/>
      <c r="G47" s="117"/>
      <c r="H47" s="78"/>
    </row>
    <row r="48" spans="1:8" ht="15.75" thickBot="1">
      <c r="A48" s="93" t="s">
        <v>90</v>
      </c>
      <c r="B48" s="94"/>
      <c r="C48" s="94"/>
      <c r="D48" s="94"/>
      <c r="E48" s="95"/>
      <c r="F48" s="94"/>
      <c r="G48" s="45"/>
      <c r="H48" s="46"/>
    </row>
    <row r="49" spans="1:8" ht="28.5">
      <c r="A49" s="16">
        <v>31</v>
      </c>
      <c r="B49" s="17" t="s">
        <v>86</v>
      </c>
      <c r="C49" s="18" t="s">
        <v>91</v>
      </c>
      <c r="D49" s="19" t="s">
        <v>92</v>
      </c>
      <c r="E49" s="77">
        <v>0.56</v>
      </c>
      <c r="F49" s="52" t="s">
        <v>25</v>
      </c>
      <c r="G49" s="53"/>
      <c r="H49" s="54"/>
    </row>
    <row r="50" spans="1:8" ht="42.75">
      <c r="A50" s="25">
        <v>32</v>
      </c>
      <c r="B50" s="26" t="s">
        <v>93</v>
      </c>
      <c r="C50" s="27"/>
      <c r="D50" s="28" t="s">
        <v>94</v>
      </c>
      <c r="E50" s="29">
        <v>1.5</v>
      </c>
      <c r="F50" s="30" t="s">
        <v>42</v>
      </c>
      <c r="G50" s="31"/>
      <c r="H50" s="32"/>
    </row>
    <row r="51" spans="1:8" ht="28.5">
      <c r="A51" s="25">
        <f>A50+1</f>
        <v>33</v>
      </c>
      <c r="B51" s="26"/>
      <c r="C51" s="27"/>
      <c r="D51" s="28" t="s">
        <v>95</v>
      </c>
      <c r="E51" s="29">
        <v>1</v>
      </c>
      <c r="F51" s="30" t="s">
        <v>96</v>
      </c>
      <c r="G51" s="31"/>
      <c r="H51" s="32"/>
    </row>
    <row r="52" spans="1:8" ht="28.5">
      <c r="A52" s="25">
        <f>A51+1</f>
        <v>34</v>
      </c>
      <c r="B52" s="26"/>
      <c r="C52" s="27"/>
      <c r="D52" s="28" t="s">
        <v>97</v>
      </c>
      <c r="E52" s="29">
        <v>1</v>
      </c>
      <c r="F52" s="30" t="s">
        <v>96</v>
      </c>
      <c r="G52" s="31"/>
      <c r="H52" s="32"/>
    </row>
    <row r="53" spans="1:8" ht="43.5" thickBot="1">
      <c r="A53" s="34">
        <v>35</v>
      </c>
      <c r="B53" s="35" t="s">
        <v>86</v>
      </c>
      <c r="C53" s="36" t="s">
        <v>87</v>
      </c>
      <c r="D53" s="37" t="s">
        <v>98</v>
      </c>
      <c r="E53" s="38">
        <v>6</v>
      </c>
      <c r="F53" s="39" t="s">
        <v>42</v>
      </c>
      <c r="G53" s="40"/>
      <c r="H53" s="41"/>
    </row>
    <row r="54" spans="1:8" ht="18.75" customHeight="1" thickBot="1">
      <c r="A54" s="117" t="s">
        <v>38</v>
      </c>
      <c r="B54" s="117"/>
      <c r="C54" s="117"/>
      <c r="D54" s="117"/>
      <c r="E54" s="117"/>
      <c r="F54" s="117"/>
      <c r="G54" s="117"/>
      <c r="H54" s="78"/>
    </row>
    <row r="55" spans="1:8" ht="15.75" thickBot="1">
      <c r="A55" s="116" t="s">
        <v>99</v>
      </c>
      <c r="B55" s="116"/>
      <c r="C55" s="116"/>
      <c r="D55" s="116"/>
      <c r="E55" s="43"/>
      <c r="F55" s="44"/>
      <c r="G55" s="45"/>
      <c r="H55" s="46"/>
    </row>
    <row r="56" spans="1:8" ht="57">
      <c r="A56" s="16">
        <v>36</v>
      </c>
      <c r="B56" s="17" t="s">
        <v>100</v>
      </c>
      <c r="C56" s="18" t="s">
        <v>101</v>
      </c>
      <c r="D56" s="19" t="s">
        <v>102</v>
      </c>
      <c r="E56" s="77">
        <v>257</v>
      </c>
      <c r="F56" s="52" t="s">
        <v>34</v>
      </c>
      <c r="G56" s="53"/>
      <c r="H56" s="54"/>
    </row>
    <row r="57" spans="1:8" ht="42.75">
      <c r="A57" s="25">
        <f aca="true" t="shared" si="1" ref="A57:A68">A56+1</f>
        <v>37</v>
      </c>
      <c r="B57" s="26" t="s">
        <v>103</v>
      </c>
      <c r="C57" s="27" t="s">
        <v>104</v>
      </c>
      <c r="D57" s="28" t="s">
        <v>105</v>
      </c>
      <c r="E57" s="29">
        <v>257</v>
      </c>
      <c r="F57" s="30" t="s">
        <v>34</v>
      </c>
      <c r="G57" s="31"/>
      <c r="H57" s="32"/>
    </row>
    <row r="58" spans="1:8" ht="42.75">
      <c r="A58" s="25">
        <f t="shared" si="1"/>
        <v>38</v>
      </c>
      <c r="B58" s="26" t="s">
        <v>106</v>
      </c>
      <c r="C58" s="27" t="s">
        <v>107</v>
      </c>
      <c r="D58" s="28" t="s">
        <v>108</v>
      </c>
      <c r="E58" s="29">
        <v>4</v>
      </c>
      <c r="F58" s="30" t="s">
        <v>34</v>
      </c>
      <c r="G58" s="31"/>
      <c r="H58" s="32"/>
    </row>
    <row r="59" spans="1:8" ht="57">
      <c r="A59" s="25">
        <f t="shared" si="1"/>
        <v>39</v>
      </c>
      <c r="B59" s="26" t="s">
        <v>109</v>
      </c>
      <c r="C59" s="27" t="s">
        <v>110</v>
      </c>
      <c r="D59" s="28" t="s">
        <v>111</v>
      </c>
      <c r="E59" s="29">
        <v>64</v>
      </c>
      <c r="F59" s="30" t="s">
        <v>42</v>
      </c>
      <c r="G59" s="31"/>
      <c r="H59" s="32"/>
    </row>
    <row r="60" spans="1:8" ht="42.75">
      <c r="A60" s="25">
        <f t="shared" si="1"/>
        <v>40</v>
      </c>
      <c r="B60" s="26" t="s">
        <v>86</v>
      </c>
      <c r="C60" s="27" t="s">
        <v>87</v>
      </c>
      <c r="D60" s="28" t="s">
        <v>112</v>
      </c>
      <c r="E60" s="29">
        <v>34</v>
      </c>
      <c r="F60" s="30" t="s">
        <v>42</v>
      </c>
      <c r="G60" s="31"/>
      <c r="H60" s="32"/>
    </row>
    <row r="61" spans="1:8" ht="42.75">
      <c r="A61" s="25">
        <f t="shared" si="1"/>
        <v>41</v>
      </c>
      <c r="B61" s="26" t="s">
        <v>86</v>
      </c>
      <c r="C61" s="27" t="s">
        <v>91</v>
      </c>
      <c r="D61" s="28" t="s">
        <v>113</v>
      </c>
      <c r="E61" s="29">
        <f>34*0.09</f>
        <v>3.06</v>
      </c>
      <c r="F61" s="30" t="s">
        <v>25</v>
      </c>
      <c r="G61" s="31"/>
      <c r="H61" s="32"/>
    </row>
    <row r="62" spans="1:8" ht="42.75">
      <c r="A62" s="25">
        <f t="shared" si="1"/>
        <v>42</v>
      </c>
      <c r="B62" s="26" t="s">
        <v>86</v>
      </c>
      <c r="C62" s="27" t="s">
        <v>87</v>
      </c>
      <c r="D62" s="28" t="s">
        <v>114</v>
      </c>
      <c r="E62" s="29">
        <v>55</v>
      </c>
      <c r="F62" s="30" t="s">
        <v>42</v>
      </c>
      <c r="G62" s="31"/>
      <c r="H62" s="32"/>
    </row>
    <row r="63" spans="1:8" ht="42.75">
      <c r="A63" s="25">
        <f t="shared" si="1"/>
        <v>43</v>
      </c>
      <c r="B63" s="26" t="s">
        <v>86</v>
      </c>
      <c r="C63" s="27" t="s">
        <v>91</v>
      </c>
      <c r="D63" s="28" t="s">
        <v>115</v>
      </c>
      <c r="E63" s="29">
        <f>55*0.074</f>
        <v>4.069999999999999</v>
      </c>
      <c r="F63" s="30" t="s">
        <v>25</v>
      </c>
      <c r="G63" s="31"/>
      <c r="H63" s="32"/>
    </row>
    <row r="64" spans="1:8" ht="28.5">
      <c r="A64" s="25">
        <f t="shared" si="1"/>
        <v>44</v>
      </c>
      <c r="B64" s="26" t="s">
        <v>116</v>
      </c>
      <c r="C64" s="27"/>
      <c r="D64" s="28" t="s">
        <v>117</v>
      </c>
      <c r="E64" s="29">
        <v>15</v>
      </c>
      <c r="F64" s="30" t="s">
        <v>42</v>
      </c>
      <c r="G64" s="31"/>
      <c r="H64" s="32"/>
    </row>
    <row r="65" spans="1:8" ht="33" customHeight="1">
      <c r="A65" s="25">
        <f t="shared" si="1"/>
        <v>45</v>
      </c>
      <c r="B65" s="26" t="s">
        <v>116</v>
      </c>
      <c r="C65" s="27"/>
      <c r="D65" s="28" t="s">
        <v>118</v>
      </c>
      <c r="E65" s="29">
        <v>4</v>
      </c>
      <c r="F65" s="30" t="s">
        <v>96</v>
      </c>
      <c r="G65" s="31"/>
      <c r="H65" s="32"/>
    </row>
    <row r="66" spans="1:8" ht="42.75">
      <c r="A66" s="25">
        <f t="shared" si="1"/>
        <v>46</v>
      </c>
      <c r="B66" s="26" t="s">
        <v>116</v>
      </c>
      <c r="C66" s="27"/>
      <c r="D66" s="28" t="s">
        <v>119</v>
      </c>
      <c r="E66" s="29">
        <v>1</v>
      </c>
      <c r="F66" s="30" t="s">
        <v>25</v>
      </c>
      <c r="G66" s="31"/>
      <c r="H66" s="32"/>
    </row>
    <row r="67" spans="1:8" ht="42.75">
      <c r="A67" s="25">
        <f t="shared" si="1"/>
        <v>47</v>
      </c>
      <c r="B67" s="26" t="s">
        <v>93</v>
      </c>
      <c r="C67" s="27"/>
      <c r="D67" s="28" t="s">
        <v>120</v>
      </c>
      <c r="E67" s="29">
        <v>15</v>
      </c>
      <c r="F67" s="30" t="s">
        <v>42</v>
      </c>
      <c r="G67" s="31"/>
      <c r="H67" s="32"/>
    </row>
    <row r="68" spans="1:8" ht="43.5" thickBot="1">
      <c r="A68" s="34">
        <f t="shared" si="1"/>
        <v>48</v>
      </c>
      <c r="B68" s="35" t="s">
        <v>93</v>
      </c>
      <c r="C68" s="36"/>
      <c r="D68" s="37" t="s">
        <v>121</v>
      </c>
      <c r="E68" s="38">
        <v>15</v>
      </c>
      <c r="F68" s="39" t="s">
        <v>34</v>
      </c>
      <c r="G68" s="40"/>
      <c r="H68" s="96"/>
    </row>
    <row r="69" spans="1:8" ht="20.25" customHeight="1" thickBot="1">
      <c r="A69" s="115" t="s">
        <v>38</v>
      </c>
      <c r="B69" s="115"/>
      <c r="C69" s="115"/>
      <c r="D69" s="115"/>
      <c r="E69" s="115"/>
      <c r="F69" s="115"/>
      <c r="G69" s="115"/>
      <c r="H69" s="97"/>
    </row>
    <row r="70" spans="1:8" ht="19.5" customHeight="1" thickBot="1">
      <c r="A70" s="98" t="s">
        <v>122</v>
      </c>
      <c r="B70" s="99"/>
      <c r="C70" s="100"/>
      <c r="D70" s="101"/>
      <c r="E70" s="43"/>
      <c r="F70" s="44"/>
      <c r="G70" s="45"/>
      <c r="H70" s="92"/>
    </row>
    <row r="71" spans="1:8" ht="42.75">
      <c r="A71" s="102">
        <v>49</v>
      </c>
      <c r="B71" s="103" t="s">
        <v>123</v>
      </c>
      <c r="C71" s="104" t="s">
        <v>124</v>
      </c>
      <c r="D71" s="105" t="s">
        <v>125</v>
      </c>
      <c r="E71" s="106">
        <f>175*2.25+94*0.5+15*0.5</f>
        <v>448.25</v>
      </c>
      <c r="F71" s="107" t="s">
        <v>34</v>
      </c>
      <c r="G71" s="53"/>
      <c r="H71" s="54"/>
    </row>
    <row r="72" spans="1:8" ht="43.5" thickBot="1">
      <c r="A72" s="34">
        <v>50</v>
      </c>
      <c r="B72" s="35" t="s">
        <v>123</v>
      </c>
      <c r="C72" s="36" t="s">
        <v>126</v>
      </c>
      <c r="D72" s="37" t="s">
        <v>127</v>
      </c>
      <c r="E72" s="38">
        <f>E71</f>
        <v>448.25</v>
      </c>
      <c r="F72" s="39" t="s">
        <v>34</v>
      </c>
      <c r="G72" s="40"/>
      <c r="H72" s="41"/>
    </row>
    <row r="73" spans="1:8" ht="15" thickBot="1">
      <c r="A73" s="115" t="s">
        <v>38</v>
      </c>
      <c r="B73" s="115"/>
      <c r="C73" s="115"/>
      <c r="D73" s="115"/>
      <c r="E73" s="115"/>
      <c r="F73" s="115"/>
      <c r="G73" s="115"/>
      <c r="H73" s="78"/>
    </row>
    <row r="74" spans="1:8" ht="15.75" thickBot="1">
      <c r="A74" s="98" t="s">
        <v>128</v>
      </c>
      <c r="B74" s="99"/>
      <c r="C74" s="100"/>
      <c r="D74" s="101"/>
      <c r="E74" s="43"/>
      <c r="F74" s="44"/>
      <c r="G74" s="45"/>
      <c r="H74" s="46"/>
    </row>
    <row r="75" spans="1:8" ht="42.75">
      <c r="A75" s="16">
        <v>51</v>
      </c>
      <c r="B75" s="17" t="s">
        <v>129</v>
      </c>
      <c r="C75" s="18"/>
      <c r="D75" s="19" t="s">
        <v>130</v>
      </c>
      <c r="E75" s="77">
        <v>2</v>
      </c>
      <c r="F75" s="52" t="s">
        <v>96</v>
      </c>
      <c r="G75" s="53"/>
      <c r="H75" s="54"/>
    </row>
    <row r="76" spans="1:8" ht="28.5">
      <c r="A76" s="16">
        <v>52</v>
      </c>
      <c r="B76" s="17" t="s">
        <v>129</v>
      </c>
      <c r="C76" s="18"/>
      <c r="D76" s="19" t="s">
        <v>131</v>
      </c>
      <c r="E76" s="77">
        <v>4</v>
      </c>
      <c r="F76" s="52" t="s">
        <v>96</v>
      </c>
      <c r="G76" s="31"/>
      <c r="H76" s="32"/>
    </row>
    <row r="77" spans="1:8" ht="42.75">
      <c r="A77" s="16">
        <f>A76+1</f>
        <v>53</v>
      </c>
      <c r="B77" s="17" t="s">
        <v>129</v>
      </c>
      <c r="C77" s="18"/>
      <c r="D77" s="19" t="s">
        <v>132</v>
      </c>
      <c r="E77" s="77">
        <v>6</v>
      </c>
      <c r="F77" s="52" t="s">
        <v>96</v>
      </c>
      <c r="G77" s="31"/>
      <c r="H77" s="32"/>
    </row>
    <row r="78" spans="1:8" ht="42.75">
      <c r="A78" s="16">
        <f>A77+1</f>
        <v>54</v>
      </c>
      <c r="B78" s="17" t="s">
        <v>133</v>
      </c>
      <c r="C78" s="18"/>
      <c r="D78" s="19" t="s">
        <v>134</v>
      </c>
      <c r="E78" s="77">
        <v>6.5</v>
      </c>
      <c r="F78" s="52" t="s">
        <v>34</v>
      </c>
      <c r="G78" s="31"/>
      <c r="H78" s="32"/>
    </row>
    <row r="79" spans="1:11" ht="29.25" thickBot="1">
      <c r="A79" s="102">
        <f>A78+1</f>
        <v>55</v>
      </c>
      <c r="B79" s="103" t="s">
        <v>129</v>
      </c>
      <c r="C79" s="104"/>
      <c r="D79" s="105" t="s">
        <v>135</v>
      </c>
      <c r="E79" s="106">
        <v>2</v>
      </c>
      <c r="F79" s="107" t="s">
        <v>96</v>
      </c>
      <c r="G79" s="40"/>
      <c r="H79" s="41"/>
      <c r="K79" s="108"/>
    </row>
    <row r="80" spans="1:8" ht="19.5" customHeight="1" thickBot="1">
      <c r="A80" s="115" t="s">
        <v>38</v>
      </c>
      <c r="B80" s="115"/>
      <c r="C80" s="115"/>
      <c r="D80" s="115"/>
      <c r="E80" s="115"/>
      <c r="F80" s="115"/>
      <c r="G80" s="115"/>
      <c r="H80" s="78"/>
    </row>
    <row r="81" spans="7:13" ht="30" customHeight="1">
      <c r="G81" s="110" t="s">
        <v>136</v>
      </c>
      <c r="H81" s="111"/>
      <c r="K81" s="109"/>
      <c r="M81" s="108"/>
    </row>
    <row r="82" spans="7:8" ht="21" customHeight="1">
      <c r="G82" s="110" t="s">
        <v>137</v>
      </c>
      <c r="H82" s="54"/>
    </row>
    <row r="83" spans="7:11" ht="26.25" customHeight="1" thickBot="1">
      <c r="G83" s="112" t="s">
        <v>138</v>
      </c>
      <c r="H83" s="113"/>
      <c r="K83" s="114"/>
    </row>
    <row r="86" ht="14.25">
      <c r="M86" s="108"/>
    </row>
  </sheetData>
  <sheetProtection/>
  <mergeCells count="20">
    <mergeCell ref="A1:H1"/>
    <mergeCell ref="A4:D4"/>
    <mergeCell ref="A14:G14"/>
    <mergeCell ref="A15:D15"/>
    <mergeCell ref="A24:G24"/>
    <mergeCell ref="A25:D25"/>
    <mergeCell ref="A28:G28"/>
    <mergeCell ref="A29:D29"/>
    <mergeCell ref="A34:G34"/>
    <mergeCell ref="A35:D35"/>
    <mergeCell ref="A37:G37"/>
    <mergeCell ref="A38:D38"/>
    <mergeCell ref="A73:G73"/>
    <mergeCell ref="A80:G80"/>
    <mergeCell ref="A43:G43"/>
    <mergeCell ref="A44:D44"/>
    <mergeCell ref="A47:G47"/>
    <mergeCell ref="A54:G54"/>
    <mergeCell ref="A55:D55"/>
    <mergeCell ref="A69:G69"/>
  </mergeCells>
  <printOptions horizontalCentered="1"/>
  <pageMargins left="0.2" right="0.27" top="0.52" bottom="0.6100000000000001" header="0.52" footer="0.48000000000000004"/>
  <pageSetup fitToHeight="0" fitToWidth="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Sławomir Płaneta</cp:lastModifiedBy>
  <cp:lastPrinted>2017-08-21T11:06:54Z</cp:lastPrinted>
  <dcterms:created xsi:type="dcterms:W3CDTF">2016-08-31T06:13:51Z</dcterms:created>
  <dcterms:modified xsi:type="dcterms:W3CDTF">2018-08-28T09:27:29Z</dcterms:modified>
  <cp:category/>
  <cp:version/>
  <cp:contentType/>
  <cp:contentStatus/>
</cp:coreProperties>
</file>