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1" sheetId="1" r:id="rId1"/>
    <sheet name="2" sheetId="2" r:id="rId2"/>
    <sheet name="3" sheetId="3" r:id="rId3"/>
    <sheet name="3a" sheetId="4" r:id="rId4"/>
    <sheet name="5" sheetId="5" r:id="rId5"/>
    <sheet name="6" sheetId="6" r:id="rId6"/>
    <sheet name="8" sheetId="7" r:id="rId7"/>
    <sheet name="9" sheetId="8" r:id="rId8"/>
    <sheet name="11" sheetId="9" r:id="rId9"/>
    <sheet name="12" sheetId="10" r:id="rId10"/>
    <sheet name="13" sheetId="11" r:id="rId11"/>
    <sheet name="prognoza długu" sheetId="12" r:id="rId12"/>
  </sheets>
  <definedNames>
    <definedName name="_xlnm.Print_Titles" localSheetId="11">'prognoza długu'!$1:$2</definedName>
  </definedNames>
  <calcPr fullCalcOnLoad="1"/>
</workbook>
</file>

<file path=xl/sharedStrings.xml><?xml version="1.0" encoding="utf-8"?>
<sst xmlns="http://schemas.openxmlformats.org/spreadsheetml/2006/main" count="689" uniqueCount="440">
  <si>
    <t>4.</t>
  </si>
  <si>
    <t>Dział</t>
  </si>
  <si>
    <t>Rozdział</t>
  </si>
  <si>
    <t>§</t>
  </si>
  <si>
    <t>Treść</t>
  </si>
  <si>
    <t>w tym:</t>
  </si>
  <si>
    <t>1.</t>
  </si>
  <si>
    <t>2.</t>
  </si>
  <si>
    <t>3.</t>
  </si>
  <si>
    <t>Nazwa</t>
  </si>
  <si>
    <t>w tym źródła finansowania</t>
  </si>
  <si>
    <t>Wydatki bieżące</t>
  </si>
  <si>
    <t>Wydatki majątkowe</t>
  </si>
  <si>
    <t>Rozdz.</t>
  </si>
  <si>
    <t>w złotych</t>
  </si>
  <si>
    <t>x</t>
  </si>
  <si>
    <t>w  złotych</t>
  </si>
  <si>
    <t>2009 r.</t>
  </si>
  <si>
    <t>Lp.</t>
  </si>
  <si>
    <t>Łączne nakłady finansowe</t>
  </si>
  <si>
    <t>Jednostka org. realizująca zadanie lub koordynująca program</t>
  </si>
  <si>
    <t xml:space="preserve">A.      
B.
C.
D. </t>
  </si>
  <si>
    <t>Planowane wydatki</t>
  </si>
  <si>
    <t>z tego:</t>
  </si>
  <si>
    <t>Dotacje</t>
  </si>
  <si>
    <t>Ogółem wydatki</t>
  </si>
  <si>
    <t>Wydatki na na obsługę długu (odsetki)</t>
  </si>
  <si>
    <t>Wydatki
z tytułu poręczeń
i gwarancji</t>
  </si>
  <si>
    <t>Wynagro-
dzenia</t>
  </si>
  <si>
    <t>Pochodne od wynagro-
dzeń</t>
  </si>
  <si>
    <t>wynagrodzenia</t>
  </si>
  <si>
    <t>pochodne od wynagrodzeń</t>
  </si>
  <si>
    <t>dotacje</t>
  </si>
  <si>
    <t>Wydatki
bieżące</t>
  </si>
  <si>
    <t>Wydatki
majątkowe</t>
  </si>
  <si>
    <t>Wydatki
ogółem</t>
  </si>
  <si>
    <t>Dotacje
ogółem</t>
  </si>
  <si>
    <t>kredyty
i pożyczki</t>
  </si>
  <si>
    <t>środki wymienione
w art. 5 ust. 1 pkt 2 i 3 u.f.p.</t>
  </si>
  <si>
    <t>Nazwa zadania inwestycyjnego
i okres realizacji
(w latach)</t>
  </si>
  <si>
    <t>Ogółem</t>
  </si>
  <si>
    <t>dochody własne jst</t>
  </si>
  <si>
    <t>dotacje i środki pochodzące z innych  źr.*</t>
  </si>
  <si>
    <t>dotacje i środki pochodzące
z innych  źr.*</t>
  </si>
  <si>
    <t>Nazwa zadania inwestycyjnego</t>
  </si>
  <si>
    <t>Dochody budżetu gminy na 2008 r.</t>
  </si>
  <si>
    <t>Dochody bieżące</t>
  </si>
  <si>
    <t>Dochody majątkowe</t>
  </si>
  <si>
    <t>Wydatki budżetu gminy na  2008 r.</t>
  </si>
  <si>
    <t>Plan
na 2008 r.</t>
  </si>
  <si>
    <t>Limity wydatków na wieloletnie programy inwestycyjne w latach 2008 - 2010</t>
  </si>
  <si>
    <t>wydatki poniesione do 31.12.2007 r.</t>
  </si>
  <si>
    <t>rok budżetowy 2008 (8+9+10+11)</t>
  </si>
  <si>
    <t>2010 r.</t>
  </si>
  <si>
    <t>wydatki do poniesienia po 2010 roku</t>
  </si>
  <si>
    <t>Zadania inwestycyjne roczne w 2008 r.</t>
  </si>
  <si>
    <t>rok budżetowy 2008 (7+8+9+10)</t>
  </si>
  <si>
    <t>Dochody i wydatki związane z realizacją zadań z zakresu administracji rządowej i innych zadań zleconych odrębnymi ustawami w 2008 r.</t>
  </si>
  <si>
    <t>Plan przychodów i wydatków Gminnego Funduszu</t>
  </si>
  <si>
    <t>Wyszczególnienie</t>
  </si>
  <si>
    <t>I.</t>
  </si>
  <si>
    <t>Stan środków obrotowych na początek roku</t>
  </si>
  <si>
    <t>II.</t>
  </si>
  <si>
    <t>Przychody</t>
  </si>
  <si>
    <t>III.</t>
  </si>
  <si>
    <t>Wydatki</t>
  </si>
  <si>
    <t>IV.</t>
  </si>
  <si>
    <t>Stan środków obrotowych na koniec roku</t>
  </si>
  <si>
    <t>Plan na 2008 r.</t>
  </si>
  <si>
    <t>Nazwa zadania</t>
  </si>
  <si>
    <t>Dochody
ogółem</t>
  </si>
  <si>
    <t>wydatki na obsługę długu (odsetki)</t>
  </si>
  <si>
    <t>wydatki
z tytułu poręczeń
i gwarancji</t>
  </si>
  <si>
    <t>L.p.</t>
  </si>
  <si>
    <t>Przychody*</t>
  </si>
  <si>
    <t>ogółem</t>
  </si>
  <si>
    <t>w tym: dotacja
z budżetu</t>
  </si>
  <si>
    <t>w tym: wpłata do budżetu</t>
  </si>
  <si>
    <t>Rachunki dochodów własnych</t>
  </si>
  <si>
    <t>Dotacje podmiotowe w 2008 r.</t>
  </si>
  <si>
    <t>Nazwa instytucji</t>
  </si>
  <si>
    <t>Kwota dotacji</t>
  </si>
  <si>
    <t>2005 r.</t>
  </si>
  <si>
    <t>2006 r.</t>
  </si>
  <si>
    <t>2007 r.</t>
  </si>
  <si>
    <t>2008 r.</t>
  </si>
  <si>
    <t>A. Dochody</t>
  </si>
  <si>
    <t>z tego</t>
  </si>
  <si>
    <t>A.1. Dochody bieżące</t>
  </si>
  <si>
    <t>- subwencja ogólna</t>
  </si>
  <si>
    <t>- dotacje celowe na zadania bieżące</t>
  </si>
  <si>
    <t>A.2. Dochody majątkowe</t>
  </si>
  <si>
    <t>w tym</t>
  </si>
  <si>
    <t>- dochody ze sprzedaży majątku</t>
  </si>
  <si>
    <t>- dotacje celowe na zadania inwestycyjne</t>
  </si>
  <si>
    <t>B. Wydatki</t>
  </si>
  <si>
    <t>B1. Wydatki bieżące</t>
  </si>
  <si>
    <t>- wydatki na obsługę długu</t>
  </si>
  <si>
    <t>- wydatki z tytułu poręczeń i gwarancji</t>
  </si>
  <si>
    <t>B.2. Wydatki majątkowe</t>
  </si>
  <si>
    <t>C. Nadwyżka/ deficyt (A - B)</t>
  </si>
  <si>
    <t>D. Finansowanie</t>
  </si>
  <si>
    <t>Kredyty i pożyczki długoterminowe</t>
  </si>
  <si>
    <t>na realizację programów i projektów realizowanychz udziałem środków pochodzących z funduszy strukturalnych i Funduszu Spójności UE</t>
  </si>
  <si>
    <t>Spłata pożyczek udzielonych</t>
  </si>
  <si>
    <t>Nadwyżka z lat ubiegłych</t>
  </si>
  <si>
    <t>Papiery wartościowe</t>
  </si>
  <si>
    <t>Obligacje jednostek samorzadowych oraz związków komunalnych</t>
  </si>
  <si>
    <t>Prywatyzacja majątku j.s.t.</t>
  </si>
  <si>
    <t>Inne źródła</t>
  </si>
  <si>
    <t>Przychody z lokat</t>
  </si>
  <si>
    <t>Spłaty kredytów i pożyczek długoterminowych</t>
  </si>
  <si>
    <t>Udzielone pożyczki</t>
  </si>
  <si>
    <t>Lokaty w bankach</t>
  </si>
  <si>
    <t>Wykup papierów wartościowych</t>
  </si>
  <si>
    <t>Wykup obligacji samorządowych</t>
  </si>
  <si>
    <t>Inne cele</t>
  </si>
  <si>
    <t>Zaciągnięte kredyty i pożyczki długoterminowe</t>
  </si>
  <si>
    <t>Wyemitowane papiery wartościowe</t>
  </si>
  <si>
    <t>Wyemitowane obligacje samorządowe</t>
  </si>
  <si>
    <t>Wymagalne zobowiązania</t>
  </si>
  <si>
    <t>z tytułu dostaw towarów i usług</t>
  </si>
  <si>
    <t>z tytułu udzielonych poręczeń</t>
  </si>
  <si>
    <t>Wskaźnik długu (poz.38 / poz.1) %</t>
  </si>
  <si>
    <t>Wskaźnik długu bez UE (poz.38 - poz.40 - poz.42 - poz.44 / poz.1) %</t>
  </si>
  <si>
    <t>Wskaźnik długu do dochodów własnych (poz.38 / (poz.3+poz.6-poz.8)) %</t>
  </si>
  <si>
    <t>Wskaźnik długu bez UE do dochodów własnych ((poz.38 - poz.40 - poz.42 - poz.44) / (poz.3+poz.6-poz.8)) %</t>
  </si>
  <si>
    <t xml:space="preserve">z tego, przypadające do spłaty w roku budżetowym </t>
  </si>
  <si>
    <t>kredyty i pożyczki (kapitał + odsetki)</t>
  </si>
  <si>
    <t>wykup papierów wartościowych</t>
  </si>
  <si>
    <t>wykup obligacji samorządowych</t>
  </si>
  <si>
    <t>Wskaźnik zadłużenia (poz.53 / poz.1) %</t>
  </si>
  <si>
    <t>Wskaźnik zadłużenia bez UE ((poz.53 - poz.55 - poz.57 - poz.59) / poz.1) %</t>
  </si>
  <si>
    <t>Wskaźnik zadłużenia do dochodów własnych (poz.53 / (poz.3+poz.6-poz.8)) %</t>
  </si>
  <si>
    <t>Wskaźnik zadłużenia bez UE do dochodów własnych ((poz.53 - poz.55 - poz.57- poz.59) / (poz.3+poz.6-poz.8)) %</t>
  </si>
  <si>
    <t>średnia arytmetyczna z obliczonych dla ostatnich trzech lat relacji dochodów bieżących powiększonych o wpływy uzyskane ze sprzedaży majątku oraz pomniejszonych o wydatki bieżące po wyłączeniu odsetek, do dochodów ogółem</t>
  </si>
  <si>
    <t>pokrycie wydatków bieżących dochodami bieżącymi (poz.2 - poz.10)</t>
  </si>
  <si>
    <r>
      <t>- dochody własne</t>
    </r>
    <r>
      <rPr>
        <vertAlign val="superscript"/>
        <sz val="10"/>
        <rFont val="Arial CE"/>
        <family val="2"/>
      </rPr>
      <t>2)</t>
    </r>
  </si>
  <si>
    <r>
      <t>D</t>
    </r>
    <r>
      <rPr>
        <b/>
        <vertAlign val="subscript"/>
        <sz val="10"/>
        <rFont val="Arial CE"/>
        <family val="2"/>
      </rPr>
      <t>1</t>
    </r>
    <r>
      <rPr>
        <b/>
        <sz val="10"/>
        <rFont val="Arial CE"/>
        <family val="2"/>
      </rPr>
      <t xml:space="preserve"> Przychody ogółem</t>
    </r>
  </si>
  <si>
    <r>
      <t>D</t>
    </r>
    <r>
      <rPr>
        <b/>
        <vertAlign val="subscript"/>
        <sz val="10"/>
        <rFont val="Arial CE"/>
        <family val="2"/>
      </rPr>
      <t>2</t>
    </r>
    <r>
      <rPr>
        <b/>
        <sz val="10"/>
        <rFont val="Arial CE"/>
        <family val="2"/>
      </rPr>
      <t xml:space="preserve"> Rozchody ogółem</t>
    </r>
  </si>
  <si>
    <r>
      <t>E</t>
    </r>
    <r>
      <rPr>
        <b/>
        <vertAlign val="subscript"/>
        <sz val="10"/>
        <rFont val="Arial CE"/>
        <family val="2"/>
      </rPr>
      <t>1</t>
    </r>
    <r>
      <rPr>
        <b/>
        <sz val="10"/>
        <rFont val="Arial CE"/>
        <family val="2"/>
      </rPr>
      <t>. Dług na koniec roku</t>
    </r>
  </si>
  <si>
    <r>
      <t>Przyjęte depozyty</t>
    </r>
    <r>
      <rPr>
        <vertAlign val="superscript"/>
        <sz val="10"/>
        <rFont val="Arial CE"/>
        <family val="2"/>
      </rPr>
      <t>3)</t>
    </r>
  </si>
  <si>
    <r>
      <t>E</t>
    </r>
    <r>
      <rPr>
        <b/>
        <vertAlign val="subscript"/>
        <sz val="10"/>
        <rFont val="Arial CE"/>
        <family val="2"/>
      </rPr>
      <t>2</t>
    </r>
    <r>
      <rPr>
        <b/>
        <sz val="10"/>
        <rFont val="Arial CE"/>
        <family val="2"/>
      </rPr>
      <t>. Zadłużenie w ciągu roku</t>
    </r>
  </si>
  <si>
    <r>
      <t>Potencjalne spłaty z tytułu udzielonych poręczeń</t>
    </r>
    <r>
      <rPr>
        <vertAlign val="superscript"/>
        <sz val="10"/>
        <rFont val="Arial CE"/>
        <family val="2"/>
      </rPr>
      <t>4)</t>
    </r>
  </si>
  <si>
    <r>
      <t>1)</t>
    </r>
    <r>
      <rPr>
        <sz val="10"/>
        <rFont val="Arial CE"/>
        <family val="2"/>
      </rPr>
      <t xml:space="preserve"> - podać dane na poszczególne lata objęte spłatą całego zadłużenia</t>
    </r>
  </si>
  <si>
    <r>
      <t>2)</t>
    </r>
    <r>
      <rPr>
        <sz val="10"/>
        <rFont val="Arial CE"/>
        <family val="2"/>
      </rPr>
      <t xml:space="preserve"> - w dochodach własnych należy uwzględnić dochody z innych źródeł</t>
    </r>
  </si>
  <si>
    <r>
      <t>3)</t>
    </r>
    <r>
      <rPr>
        <sz val="10"/>
        <rFont val="Arial CE"/>
        <family val="2"/>
      </rPr>
      <t xml:space="preserve"> - depozyty przyjęte do budżetu</t>
    </r>
  </si>
  <si>
    <r>
      <t>4)</t>
    </r>
    <r>
      <rPr>
        <sz val="10"/>
        <rFont val="Arial CE"/>
        <family val="2"/>
      </rPr>
      <t xml:space="preserve"> - jeśli z umowy poręczenia wynika, że poręczyciel ponosi odpowiedzialność za zobowiązania dłużnika wg obowiązaującego dłużnika harmonogramu spłaty należy w poszczególnych kolumnach wykazać kwoty przypadające do spłaty w kolejnych latach obowiązywania umowy w/g harmonogramu obowiązującego dłużnika. Jeśli natomiast z umowy poręczenia wynika, że cały kredyt / pożyczka może być postawiony w stan natychmiastowej wymagalności w poszczególnych kolumnach należy wpisać kwoty odpowiadające całemu pozostałemu do spłaty w danym roku kredytowi lub pożyczce wraz z odsetkami.</t>
    </r>
  </si>
  <si>
    <t>Przychody i rozchody budżetu w 2008 r.</t>
  </si>
  <si>
    <t>Klasyfikacja
§</t>
  </si>
  <si>
    <t>Kwota
2008 r.</t>
  </si>
  <si>
    <t>Przychody ogółem:</t>
  </si>
  <si>
    <t>Kredyty</t>
  </si>
  <si>
    <t>§ 952</t>
  </si>
  <si>
    <t>Pożyczki</t>
  </si>
  <si>
    <t>Pożyczki na finansowanie zadań realizowanych
z udziałem środków pochodzących z budżetu UE</t>
  </si>
  <si>
    <t>§ 903</t>
  </si>
  <si>
    <t>Spłaty pożyczek udzielonych</t>
  </si>
  <si>
    <t>§ 951</t>
  </si>
  <si>
    <t>5.</t>
  </si>
  <si>
    <t>Prywatyzacja majątku jst</t>
  </si>
  <si>
    <t>5a.</t>
  </si>
  <si>
    <t>Prywatyzacja pośrednia</t>
  </si>
  <si>
    <t>§ 941</t>
  </si>
  <si>
    <t>5b.</t>
  </si>
  <si>
    <t>Prywatyzacja bezpośrednia</t>
  </si>
  <si>
    <t>§ 942</t>
  </si>
  <si>
    <t>5c.</t>
  </si>
  <si>
    <t>Prywatyzacja majątku pozostałego po likwidacji państwowych jednostek organizacyjnych oraz spółek z udziałem Skarbu Państwa</t>
  </si>
  <si>
    <t>§ 943</t>
  </si>
  <si>
    <t>5d.</t>
  </si>
  <si>
    <t>Pozostałe przychody z prywatyzacji</t>
  </si>
  <si>
    <t>§ 944</t>
  </si>
  <si>
    <t>6.</t>
  </si>
  <si>
    <t>Nadwyżka budżetu z lat ubiegłych</t>
  </si>
  <si>
    <t>§ 957</t>
  </si>
  <si>
    <t>7.</t>
  </si>
  <si>
    <t xml:space="preserve">Obligacje </t>
  </si>
  <si>
    <t>§ 911</t>
  </si>
  <si>
    <t>8.</t>
  </si>
  <si>
    <t>Inne papiery wartościowe</t>
  </si>
  <si>
    <t>§ 931</t>
  </si>
  <si>
    <t>9.</t>
  </si>
  <si>
    <t>Inne źródła (wolne środki)</t>
  </si>
  <si>
    <t>§ 955</t>
  </si>
  <si>
    <t>10.</t>
  </si>
  <si>
    <t>Przelewy z rachunku lokat</t>
  </si>
  <si>
    <t>§ 994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</si>
  <si>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</si>
  <si>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</si>
  <si>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</si>
  <si>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</si>
  <si>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</si>
  <si>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</si>
  <si>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§ 991</t>
  </si>
  <si>
    <t>Lokaty</t>
  </si>
  <si>
    <t>§ 982</t>
  </si>
  <si>
    <t>Wykup obligacji</t>
  </si>
  <si>
    <t>§ 971</t>
  </si>
  <si>
    <t>Rozchody z tytułu innych rozliczeń</t>
  </si>
  <si>
    <t>§ 995</t>
  </si>
  <si>
    <r>
      <t>§ 941 do 944</t>
    </r>
    <r>
      <rPr>
        <vertAlign val="superscript"/>
        <sz val="10"/>
        <rFont val="Arial CE"/>
        <family val="0"/>
      </rPr>
      <t xml:space="preserve">1) </t>
    </r>
  </si>
  <si>
    <t>Jednostka otrzymująca dotację</t>
  </si>
  <si>
    <t>020</t>
  </si>
  <si>
    <t>02001</t>
  </si>
  <si>
    <t>700</t>
  </si>
  <si>
    <t>70005</t>
  </si>
  <si>
    <t>750</t>
  </si>
  <si>
    <t>75011</t>
  </si>
  <si>
    <t>2010</t>
  </si>
  <si>
    <t>0750</t>
  </si>
  <si>
    <t>0470</t>
  </si>
  <si>
    <t>0760</t>
  </si>
  <si>
    <t>2360</t>
  </si>
  <si>
    <t>75023</t>
  </si>
  <si>
    <t>0970</t>
  </si>
  <si>
    <t>751</t>
  </si>
  <si>
    <t>75101</t>
  </si>
  <si>
    <t>756</t>
  </si>
  <si>
    <t>75601</t>
  </si>
  <si>
    <t>0350</t>
  </si>
  <si>
    <t>0910</t>
  </si>
  <si>
    <t>75615</t>
  </si>
  <si>
    <t>0310</t>
  </si>
  <si>
    <t>0320</t>
  </si>
  <si>
    <t>0330</t>
  </si>
  <si>
    <t>75616</t>
  </si>
  <si>
    <t>0340</t>
  </si>
  <si>
    <t>0360</t>
  </si>
  <si>
    <t>0430</t>
  </si>
  <si>
    <t>0500</t>
  </si>
  <si>
    <t>75618</t>
  </si>
  <si>
    <t>0410</t>
  </si>
  <si>
    <t>0480</t>
  </si>
  <si>
    <t>0490</t>
  </si>
  <si>
    <t>75621</t>
  </si>
  <si>
    <t>0010</t>
  </si>
  <si>
    <t>0020</t>
  </si>
  <si>
    <t>758</t>
  </si>
  <si>
    <t>75801</t>
  </si>
  <si>
    <t>2920</t>
  </si>
  <si>
    <t>75807</t>
  </si>
  <si>
    <t>75814</t>
  </si>
  <si>
    <t>75831</t>
  </si>
  <si>
    <t>801</t>
  </si>
  <si>
    <t>80101</t>
  </si>
  <si>
    <t>0830</t>
  </si>
  <si>
    <t>80104</t>
  </si>
  <si>
    <t>80110</t>
  </si>
  <si>
    <t>80114</t>
  </si>
  <si>
    <t>852</t>
  </si>
  <si>
    <t>85212</t>
  </si>
  <si>
    <t>85213</t>
  </si>
  <si>
    <t>85214</t>
  </si>
  <si>
    <t>2030</t>
  </si>
  <si>
    <t>85219</t>
  </si>
  <si>
    <t>85228</t>
  </si>
  <si>
    <t xml:space="preserve">Dochody ogółem </t>
  </si>
  <si>
    <t>Leśnictwo</t>
  </si>
  <si>
    <t xml:space="preserve">Gospodarka leśna </t>
  </si>
  <si>
    <t xml:space="preserve">Gospodarka mieszkaniowa </t>
  </si>
  <si>
    <t xml:space="preserve">Gospodarka gruntami i nieruchomościami </t>
  </si>
  <si>
    <t xml:space="preserve">Administracja publiczna </t>
  </si>
  <si>
    <t xml:space="preserve">Urzędy wojewódzkie </t>
  </si>
  <si>
    <t>Urzędy gmin</t>
  </si>
  <si>
    <r>
      <t>Urzędy naczelnych organów władzy państwowej, kontroli i ochrony prawa oraz sądownictwa</t>
    </r>
    <r>
      <rPr>
        <sz val="10"/>
        <rFont val="Arial CE"/>
        <family val="0"/>
      </rPr>
      <t xml:space="preserve"> </t>
    </r>
  </si>
  <si>
    <t xml:space="preserve">Urzędy naczelnych organów władzy państwowej, kontroli i ochrony prawa </t>
  </si>
  <si>
    <t xml:space="preserve">Dochody od osób prawnych, od osób fizycznych i od innych jednostek nieposiadajacych osobowości prawnej oraz wydatki związane z ich poborem </t>
  </si>
  <si>
    <t xml:space="preserve">Wpływy z podatku dochodowego od osób fizycznych </t>
  </si>
  <si>
    <r>
      <t>W</t>
    </r>
    <r>
      <rPr>
        <b/>
        <i/>
        <sz val="10"/>
        <rFont val="Arial CE"/>
        <family val="0"/>
      </rPr>
      <t xml:space="preserve">pływy z podatku rolnego,podatku leśnego, podatku od czynności cywilnoprawnych, podatków i opłat lokalnych od osób prawnych i innych jednostek organizacyjnych </t>
    </r>
  </si>
  <si>
    <r>
      <t>W</t>
    </r>
    <r>
      <rPr>
        <b/>
        <i/>
        <sz val="10"/>
        <rFont val="Arial CE"/>
        <family val="0"/>
      </rPr>
      <t xml:space="preserve">pływy z podatku rolnego,podatku leśnego, podatku od spadku i darowizn, podatku  od czynności cywilnoprawnych oraz podatków i opłat lokalnych od osób fizycznych </t>
    </r>
  </si>
  <si>
    <t xml:space="preserve">Wpływy z innych opłat stanowiących dochody jednostek samorządu terytorialnego na podstawie ustaw </t>
  </si>
  <si>
    <t xml:space="preserve">Udziały gmin w podatkach stanowiących dochód budżetu państwa </t>
  </si>
  <si>
    <t>Różne rozliczenia</t>
  </si>
  <si>
    <t xml:space="preserve">Część oświatowa subwencji ogólnej dla jednostek samorządu terytorialnego </t>
  </si>
  <si>
    <t xml:space="preserve">Część wyrównawcza subwencji ogólnej dla gmin </t>
  </si>
  <si>
    <r>
      <t>Różne rozliczenia finansowe</t>
    </r>
    <r>
      <rPr>
        <b/>
        <sz val="10"/>
        <rFont val="Arial CE"/>
        <family val="0"/>
      </rPr>
      <t xml:space="preserve"> </t>
    </r>
  </si>
  <si>
    <t xml:space="preserve">Część równoważąca subwencji ogólnej dla gmin </t>
  </si>
  <si>
    <t xml:space="preserve">Oświata i wychowanie </t>
  </si>
  <si>
    <t xml:space="preserve">Szkoły podstawowe </t>
  </si>
  <si>
    <t>Przedszkola</t>
  </si>
  <si>
    <t xml:space="preserve">Gimnazja </t>
  </si>
  <si>
    <t xml:space="preserve">Zespoły obsługi ekonomiczno-administracyjnej szkół </t>
  </si>
  <si>
    <t xml:space="preserve">Pomoc społeczna </t>
  </si>
  <si>
    <t xml:space="preserve">Świadczenia rodzinne, zaliczka alimentacyjna oraz składki na ubezpieczenia emerytalne i rentowe z ubezpieczenia społecznego </t>
  </si>
  <si>
    <t xml:space="preserve">Składki na ubezpieczenie zdrowotne opłacane za osoby pobierające niektóre świadczenia z pomocy społecznej oraz niektóre świadczenia rodzinne </t>
  </si>
  <si>
    <t xml:space="preserve">Zasiłki i pomoc w naturze oraz składki na ubezpieczenia emerytalne i rentowe </t>
  </si>
  <si>
    <t xml:space="preserve">Ośrodki pomocy społecznej </t>
  </si>
  <si>
    <t xml:space="preserve">Usługi opiekuńcze i specjalistyczne usługi opiekuńcze </t>
  </si>
  <si>
    <t xml:space="preserve">Pozostała działalność </t>
  </si>
  <si>
    <t xml:space="preserve">Dochody z najmu i dzierżawy składników majatkowych Skarbu Państwa, jednostek samorządu terytorialnego lub innych jednostek zaliczanych do sektora finansów publicznych oraz innych umów o podobnym charakterze </t>
  </si>
  <si>
    <t xml:space="preserve">Wpływy z opłat za zarząd, używanie i użytkowanie wieczyste nieruchomości </t>
  </si>
  <si>
    <t>Wpływy z tytułu przekształcenia prawa wieczystego przysługującego osobom fizycznym w prawo własności</t>
  </si>
  <si>
    <t xml:space="preserve">Dotacje celowe otrzymane z budżetu państwa na realizację zadań bieżących z zakresu administracji rządowej oraz innych zadań zleconych gminie(związkom gmin) ustawami </t>
  </si>
  <si>
    <t xml:space="preserve">Dochody jednostek samorządu terytorialnego związane z realizacją zadań z zakresu administarcji rządowej oraz innych zadań zleconych ustawami </t>
  </si>
  <si>
    <t xml:space="preserve">Wpływy z różnych dochodów </t>
  </si>
  <si>
    <t xml:space="preserve">Odsetki od nieterminowych wpłat z tytułu podatków i opłat </t>
  </si>
  <si>
    <t xml:space="preserve">Podatek od działalności gospodarczej osób fizycznych, opłacany w formie karty podatkowej </t>
  </si>
  <si>
    <t xml:space="preserve">Podatek od nieruchomości </t>
  </si>
  <si>
    <t xml:space="preserve">Podatek rolny </t>
  </si>
  <si>
    <t xml:space="preserve">Podatek leśny </t>
  </si>
  <si>
    <t xml:space="preserve">Podatek od środków transportowych </t>
  </si>
  <si>
    <t xml:space="preserve">Podatek od spadków i darowizn </t>
  </si>
  <si>
    <t xml:space="preserve">Wpływy z opłaty targowej </t>
  </si>
  <si>
    <t xml:space="preserve">Podatek od czynności cywilnoprawnych </t>
  </si>
  <si>
    <t xml:space="preserve">Wpływy z opłaty skarbowej </t>
  </si>
  <si>
    <t xml:space="preserve">Wpływy z opłat za wydawanie zezwoleń na sprzedaż alkoholu </t>
  </si>
  <si>
    <t xml:space="preserve">Wpływy z innych lokalnych opłat pobieranych przez jednostki samorządu terytorialnego na podstawie odrębnych ustaw </t>
  </si>
  <si>
    <t xml:space="preserve">Podatek dochodowy od osób fizycznych </t>
  </si>
  <si>
    <t xml:space="preserve">Podatek dochodowy od osób prawnych </t>
  </si>
  <si>
    <t xml:space="preserve">Subwencje ogólne z budżetu państwa </t>
  </si>
  <si>
    <t xml:space="preserve">Wpływy z usług </t>
  </si>
  <si>
    <t>01010</t>
  </si>
  <si>
    <t>01030</t>
  </si>
  <si>
    <t>010</t>
  </si>
  <si>
    <t>60013</t>
  </si>
  <si>
    <t>60016</t>
  </si>
  <si>
    <t>600</t>
  </si>
  <si>
    <t>71004</t>
  </si>
  <si>
    <t>710</t>
  </si>
  <si>
    <t>75022</t>
  </si>
  <si>
    <t>75075</t>
  </si>
  <si>
    <t>75095</t>
  </si>
  <si>
    <t>75412</t>
  </si>
  <si>
    <t>75421</t>
  </si>
  <si>
    <t xml:space="preserve">Pobór podatków, opłat i nieopodatkowanych należności budżetowych </t>
  </si>
  <si>
    <t xml:space="preserve">Rolnictwo i łowiectwo </t>
  </si>
  <si>
    <t xml:space="preserve">Infrastruktura wodociągowa i sanitacyjna wsi </t>
  </si>
  <si>
    <t xml:space="preserve">Izby rolnicze </t>
  </si>
  <si>
    <t xml:space="preserve">Transport i łączność </t>
  </si>
  <si>
    <t xml:space="preserve">Drogi publiczne wojewódzkie </t>
  </si>
  <si>
    <t xml:space="preserve">Drogi publiczne gminne </t>
  </si>
  <si>
    <t xml:space="preserve">Dzialalność usługowa </t>
  </si>
  <si>
    <t>Plany zagospodarowania przestrzennego</t>
  </si>
  <si>
    <t>Rady gmin</t>
  </si>
  <si>
    <t xml:space="preserve">Promocja jednostek samorządu terytorialnego </t>
  </si>
  <si>
    <t xml:space="preserve">Ochotnicze straże pożarne </t>
  </si>
  <si>
    <t xml:space="preserve">Obsługa papierów wartościowych, kredytów i pożyczek jednostek samorządu terytorialnego </t>
  </si>
  <si>
    <t xml:space="preserve">Różne rozliczenia </t>
  </si>
  <si>
    <t xml:space="preserve">Oddziały przedszkolne w szkołach podstawowych </t>
  </si>
  <si>
    <t xml:space="preserve">Dokształcanie i doskonalenie nauczycieli </t>
  </si>
  <si>
    <t xml:space="preserve">Zwalczanie narkomanii </t>
  </si>
  <si>
    <t xml:space="preserve">Przeciwdziałanie alkoholizmowi </t>
  </si>
  <si>
    <t xml:space="preserve">Ochrona zdrowia </t>
  </si>
  <si>
    <t xml:space="preserve">Obsługa długu publicznego </t>
  </si>
  <si>
    <t xml:space="preserve">Domy pomocy społecznej </t>
  </si>
  <si>
    <t xml:space="preserve">Świetlice szkolne </t>
  </si>
  <si>
    <t xml:space="preserve">Edukacyjna opieka wychowawcza </t>
  </si>
  <si>
    <t xml:space="preserve">Oczyszczanie maist i wsi </t>
  </si>
  <si>
    <t xml:space="preserve">Utrzymanie zieleni w miastach i gminach </t>
  </si>
  <si>
    <t xml:space="preserve">Oświetlenie ulic, placów i dróg </t>
  </si>
  <si>
    <t xml:space="preserve">Gospodarka komunalna i ochrona środowiska </t>
  </si>
  <si>
    <t>Zadania z zakresu kultury fizycznej i sportu</t>
  </si>
  <si>
    <t>40002</t>
  </si>
  <si>
    <t>400</t>
  </si>
  <si>
    <t xml:space="preserve">Dostarczanie wody </t>
  </si>
  <si>
    <t>Zarządzanie kryzysowe</t>
  </si>
  <si>
    <t>Wytwarzanie i zaopatrywanie w energie elektryczna, gaz i wodę</t>
  </si>
  <si>
    <t>Kanalizacja gminy         2002-2010</t>
  </si>
  <si>
    <t xml:space="preserve">Urząd Gminy </t>
  </si>
  <si>
    <t>60014</t>
  </si>
  <si>
    <t>Budowa chodnika Tychów Stary-Mirzec Majorat 2005-2008</t>
  </si>
  <si>
    <t>900</t>
  </si>
  <si>
    <t>90015</t>
  </si>
  <si>
    <t>Budowa Przedszkola Mirzec                              2005-2009</t>
  </si>
  <si>
    <t>Budowa boiska Mirzec                      2006-2009</t>
  </si>
  <si>
    <t>Zagospodarowanie terenu wraz z budową boisk sportowych placu zabaw i parkingu- Szkoła Podstawowa Tychów Nowy          2006-2009</t>
  </si>
  <si>
    <t>Przebudowa i modernizacja oświetlenia ulicznego        2006-2008</t>
  </si>
  <si>
    <t>2011 r.</t>
  </si>
  <si>
    <t xml:space="preserve">2012 r. </t>
  </si>
  <si>
    <t>2013 r.</t>
  </si>
  <si>
    <t>Przewidywane wykonanie na 31.12.2013</t>
  </si>
  <si>
    <t xml:space="preserve">Plan przychodów i wydatków </t>
  </si>
  <si>
    <t xml:space="preserve">1.Sz.P. Jagodne </t>
  </si>
  <si>
    <t xml:space="preserve">2.Sz.P. Małyszyn </t>
  </si>
  <si>
    <t xml:space="preserve">3.Sz.P. Mirzec </t>
  </si>
  <si>
    <t xml:space="preserve">4.Sz.P. Osiny </t>
  </si>
  <si>
    <t xml:space="preserve">5.Sz.P. Trębowiec </t>
  </si>
  <si>
    <t xml:space="preserve">6.Sz.P. Tychów Nowy </t>
  </si>
  <si>
    <t xml:space="preserve">7.Sz.P. Tychów Stary </t>
  </si>
  <si>
    <t>8. Sz.P. Gadka</t>
  </si>
  <si>
    <t xml:space="preserve">9. Gimnazjum Mirzec </t>
  </si>
  <si>
    <t>Gminna Biblioteka Publiczna w Mircu</t>
  </si>
  <si>
    <t>Dowóz dzieci niepełnosprawnych z terenu gminy Mirzec do Szkoły Specjalnej Skarżysko Kamienna</t>
  </si>
  <si>
    <t>Starostwo Powiatowe Skarżysko-Kam.</t>
  </si>
  <si>
    <t xml:space="preserve">Budowa chodnika Tychów Stary -Mirzec Majorat </t>
  </si>
  <si>
    <t>0920</t>
  </si>
  <si>
    <t>Pozostałe odsetki</t>
  </si>
  <si>
    <t xml:space="preserve">Dotacje celowe otrzymane z budżetu państwa na realizację własnych zadań bieżących  gminie(związkom gmin)  </t>
  </si>
  <si>
    <t xml:space="preserve">Dotacje celowe otrzymane z budżetu państwa na realizację własnychzadań bieżących  gminie(związkom gmin)  </t>
  </si>
  <si>
    <t>Prace geodezyjne i kartograficzne</t>
  </si>
  <si>
    <t xml:space="preserve">Bezpieczeństwo publiczne i ochrona przeciwpożarowa </t>
  </si>
  <si>
    <t xml:space="preserve">Rezerwy ogólne i celowe </t>
  </si>
  <si>
    <t xml:space="preserve">Dowożenie uczniów do szkół </t>
  </si>
  <si>
    <t>Biblioteki</t>
  </si>
  <si>
    <t xml:space="preserve">Kultura i ochrona dziedzictwa narodowego </t>
  </si>
  <si>
    <t xml:space="preserve">Kultura fizyczna i sport </t>
  </si>
  <si>
    <t>I. Dochody i wydatki związane z pomocą rzeczową lub finansową realizowaną na podstawie porozumień między j.s.t.</t>
  </si>
  <si>
    <t>80148</t>
  </si>
  <si>
    <t xml:space="preserve">Stołowki szkolne </t>
  </si>
  <si>
    <t>80195</t>
  </si>
  <si>
    <t>097</t>
  </si>
  <si>
    <t xml:space="preserve">Drogi publiczne powiatowe </t>
  </si>
  <si>
    <t>60095</t>
  </si>
  <si>
    <t>75405</t>
  </si>
  <si>
    <t xml:space="preserve">Komendy powiatowe policji </t>
  </si>
  <si>
    <t xml:space="preserve">Stołówki szkolne </t>
  </si>
  <si>
    <t xml:space="preserve">Starostwo Powiatowe  Starachowice </t>
  </si>
  <si>
    <t>11.</t>
  </si>
  <si>
    <t>12.</t>
  </si>
  <si>
    <t>13.</t>
  </si>
  <si>
    <t xml:space="preserve">Komenda Powiatowa Policji w Starachowicach  </t>
  </si>
  <si>
    <t xml:space="preserve">Szkoła Podstawowa w Osinach </t>
  </si>
  <si>
    <t>Szkoła Podstawowa w Tychowie Starym</t>
  </si>
  <si>
    <t xml:space="preserve">Szkoła Podstawowa w Trębowcu </t>
  </si>
  <si>
    <t xml:space="preserve">Szkoła Podstawowa w Micru </t>
  </si>
  <si>
    <t xml:space="preserve">Budowa wiat przystankowych </t>
  </si>
  <si>
    <t xml:space="preserve">Zakup komputerów i programów komputerowych , ksera </t>
  </si>
  <si>
    <t xml:space="preserve">Przebudowa drogi powiatowej Małyszyn Dolny </t>
  </si>
  <si>
    <t xml:space="preserve">Przebudowa drogi powiatowej Mirzec ul. Langiewicza </t>
  </si>
  <si>
    <t xml:space="preserve">Przebudowa drogi powiatowej Osiny Mokra Niwa </t>
  </si>
  <si>
    <t xml:space="preserve">Dofinansowanie do zakupu samochodu dla policji </t>
  </si>
  <si>
    <t xml:space="preserve">Adaptacja starego budynku szkoły podstawowej w Gadce na potrzeby Ochotniczej Straży Pożarnej </t>
  </si>
  <si>
    <t>Rozbudowa budynku OSP w Tychowie Starym - część socjalna( łazienka, szatnia, pomieszczenie gospodarcze)</t>
  </si>
  <si>
    <t xml:space="preserve">Ocieplenie stropu na budynku Szkoły Podstawowej w Osinach </t>
  </si>
  <si>
    <t xml:space="preserve">Zagospodarowanie terenu wokół Szkoły Podstawowej w Tychowie Starym wraz z budową boiska </t>
  </si>
  <si>
    <t xml:space="preserve">Budowa ogrodzenia wokół Szkoły Podstawowej w Trębowcu </t>
  </si>
  <si>
    <t xml:space="preserve">Zakup ksera Szkoła Podstawowa Mirzec </t>
  </si>
  <si>
    <t xml:space="preserve">Zakup ksera Szkoła Podstawowa Osiny </t>
  </si>
  <si>
    <t xml:space="preserve">Komenda Powiatowa Policji Starachowice </t>
  </si>
  <si>
    <t xml:space="preserve">Ochrony Środowiska i Gospodarki Wodnej  </t>
  </si>
  <si>
    <t xml:space="preserve">zwrot nienależnie otrzymanych udziałów z Wojewódzkiego Funduszu Ochrony Środowiska </t>
  </si>
  <si>
    <t xml:space="preserve">Przebudowa drogi powiatowej osiny Mokra Niwa </t>
  </si>
  <si>
    <t xml:space="preserve">Dochody i wydatki związane z realizacją zadań realizowanych na podstawie porozumień (umów) między jednostkami samorządu terytorialnego w 2008 r.  </t>
  </si>
  <si>
    <t xml:space="preserve"> oraz dochodów i wydatków dochodów własnych na 2008 r. </t>
  </si>
  <si>
    <t>Dotacje celowe</t>
  </si>
  <si>
    <t xml:space="preserve">Działania w sferze ochrony zdrowia </t>
  </si>
  <si>
    <t xml:space="preserve">wyłoniona w drodze konkursu </t>
  </si>
  <si>
    <t xml:space="preserve">Działania w sferze pomocy społecznej </t>
  </si>
  <si>
    <t xml:space="preserve"> 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</si>
</sst>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#,##0.000"/>
    <numFmt numFmtId="170" formatCode="#,##0.0000"/>
    <numFmt numFmtId="171" formatCode="#,##0.00000"/>
    <numFmt numFmtId="172" formatCode="[$-415]d\ mmmm\ yyyy"/>
  </numFmts>
  <fonts count="60">
    <font>
      <sz val="10"/>
      <name val="Arial CE"/>
      <family val="0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8"/>
      <name val="Arial CE"/>
      <family val="2"/>
    </font>
    <font>
      <sz val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sz val="5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9"/>
      <name val="Arial CE"/>
      <family val="2"/>
    </font>
    <font>
      <sz val="12"/>
      <name val="Arial CE"/>
      <family val="2"/>
    </font>
    <font>
      <b/>
      <sz val="13"/>
      <name val="Arial CE"/>
      <family val="2"/>
    </font>
    <font>
      <vertAlign val="superscript"/>
      <sz val="10"/>
      <name val="Arial CE"/>
      <family val="0"/>
    </font>
    <font>
      <b/>
      <i/>
      <sz val="10"/>
      <name val="Arial CE"/>
      <family val="0"/>
    </font>
    <font>
      <b/>
      <vertAlign val="subscript"/>
      <sz val="10"/>
      <name val="Arial CE"/>
      <family val="2"/>
    </font>
    <font>
      <sz val="5"/>
      <name val="Arial CE"/>
      <family val="2"/>
    </font>
    <font>
      <sz val="10"/>
      <color indexed="10"/>
      <name val="Arial"/>
      <family val="2"/>
    </font>
    <font>
      <vertAlign val="superscript"/>
      <sz val="12"/>
      <name val="Times New Roman CE"/>
      <family val="1"/>
    </font>
    <font>
      <b/>
      <sz val="18"/>
      <name val="Arial CE"/>
      <family val="0"/>
    </font>
    <font>
      <b/>
      <i/>
      <sz val="9"/>
      <name val="Arial CE"/>
      <family val="0"/>
    </font>
    <font>
      <b/>
      <sz val="5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29" borderId="4" applyNumberFormat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27" borderId="1" applyNumberFormat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278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7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/>
    </xf>
    <xf numFmtId="0" fontId="11" fillId="0" borderId="14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0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33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horizontal="left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 wrapText="1"/>
    </xf>
    <xf numFmtId="0" fontId="7" fillId="0" borderId="0" xfId="0" applyFont="1" applyAlignment="1">
      <alignment horizontal="right" vertical="top"/>
    </xf>
    <xf numFmtId="0" fontId="8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1" fontId="0" fillId="0" borderId="0" xfId="0" applyNumberFormat="1" applyAlignment="1">
      <alignment vertical="center"/>
    </xf>
    <xf numFmtId="4" fontId="2" fillId="0" borderId="10" xfId="0" applyNumberFormat="1" applyFont="1" applyBorder="1" applyAlignment="1">
      <alignment vertical="center"/>
    </xf>
    <xf numFmtId="4" fontId="2" fillId="0" borderId="10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2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left" vertical="center" indent="2"/>
    </xf>
    <xf numFmtId="0" fontId="4" fillId="0" borderId="10" xfId="0" applyFont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vertical="center" wrapText="1"/>
    </xf>
    <xf numFmtId="3" fontId="4" fillId="0" borderId="10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vertical="center" wrapText="1"/>
    </xf>
    <xf numFmtId="3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18" fillId="0" borderId="10" xfId="0" applyFont="1" applyBorder="1" applyAlignment="1">
      <alignment horizontal="center"/>
    </xf>
    <xf numFmtId="0" fontId="18" fillId="0" borderId="10" xfId="0" applyFont="1" applyBorder="1" applyAlignment="1">
      <alignment vertical="center" wrapText="1"/>
    </xf>
    <xf numFmtId="3" fontId="18" fillId="0" borderId="10" xfId="0" applyNumberFormat="1" applyFont="1" applyBorder="1" applyAlignment="1">
      <alignment/>
    </xf>
    <xf numFmtId="4" fontId="18" fillId="0" borderId="10" xfId="0" applyNumberFormat="1" applyFont="1" applyBorder="1" applyAlignment="1">
      <alignment/>
    </xf>
    <xf numFmtId="0" fontId="18" fillId="0" borderId="0" xfId="0" applyFont="1" applyAlignment="1">
      <alignment/>
    </xf>
    <xf numFmtId="0" fontId="0" fillId="0" borderId="10" xfId="0" applyBorder="1" applyAlignment="1" quotePrefix="1">
      <alignment vertical="center" wrapText="1"/>
    </xf>
    <xf numFmtId="3" fontId="0" fillId="0" borderId="10" xfId="0" applyNumberFormat="1" applyBorder="1" applyAlignment="1" applyProtection="1">
      <alignment/>
      <protection locked="0"/>
    </xf>
    <xf numFmtId="4" fontId="0" fillId="0" borderId="10" xfId="0" applyNumberFormat="1" applyBorder="1" applyAlignment="1" applyProtection="1">
      <alignment/>
      <protection locked="0"/>
    </xf>
    <xf numFmtId="3" fontId="18" fillId="0" borderId="10" xfId="0" applyNumberFormat="1" applyFont="1" applyBorder="1" applyAlignment="1" applyProtection="1">
      <alignment/>
      <protection locked="0"/>
    </xf>
    <xf numFmtId="4" fontId="18" fillId="0" borderId="10" xfId="0" applyNumberFormat="1" applyFont="1" applyBorder="1" applyAlignment="1" applyProtection="1">
      <alignment/>
      <protection locked="0"/>
    </xf>
    <xf numFmtId="0" fontId="4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 horizontal="center" wrapText="1"/>
    </xf>
    <xf numFmtId="0" fontId="4" fillId="0" borderId="0" xfId="0" applyFont="1" applyAlignment="1">
      <alignment horizontal="left" vertical="center"/>
    </xf>
    <xf numFmtId="0" fontId="20" fillId="0" borderId="10" xfId="0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21" fillId="0" borderId="0" xfId="0" applyFont="1" applyAlignment="1">
      <alignment/>
    </xf>
    <xf numFmtId="0" fontId="21" fillId="0" borderId="0" xfId="0" applyFont="1" applyAlignment="1">
      <alignment vertical="center"/>
    </xf>
    <xf numFmtId="0" fontId="1" fillId="0" borderId="0" xfId="0" applyFont="1" applyAlignment="1">
      <alignment/>
    </xf>
    <xf numFmtId="49" fontId="0" fillId="0" borderId="14" xfId="0" applyNumberFormat="1" applyBorder="1" applyAlignment="1">
      <alignment horizontal="center"/>
    </xf>
    <xf numFmtId="49" fontId="0" fillId="0" borderId="14" xfId="0" applyNumberForma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/>
    </xf>
    <xf numFmtId="49" fontId="0" fillId="0" borderId="17" xfId="0" applyNumberFormat="1" applyBorder="1" applyAlignment="1">
      <alignment horizontal="center"/>
    </xf>
    <xf numFmtId="49" fontId="0" fillId="0" borderId="16" xfId="0" applyNumberFormat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49" fontId="18" fillId="0" borderId="16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4" fillId="0" borderId="20" xfId="0" applyFont="1" applyBorder="1" applyAlignment="1">
      <alignment horizontal="center"/>
    </xf>
    <xf numFmtId="4" fontId="4" fillId="0" borderId="21" xfId="0" applyNumberFormat="1" applyFont="1" applyBorder="1" applyAlignment="1">
      <alignment/>
    </xf>
    <xf numFmtId="49" fontId="4" fillId="0" borderId="17" xfId="0" applyNumberFormat="1" applyFont="1" applyBorder="1" applyAlignment="1">
      <alignment horizontal="center"/>
    </xf>
    <xf numFmtId="49" fontId="0" fillId="0" borderId="17" xfId="0" applyNumberFormat="1" applyBorder="1" applyAlignment="1">
      <alignment/>
    </xf>
    <xf numFmtId="0" fontId="8" fillId="0" borderId="16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8" fillId="0" borderId="16" xfId="0" applyFont="1" applyBorder="1" applyAlignment="1">
      <alignment vertical="top" wrapText="1"/>
    </xf>
    <xf numFmtId="4" fontId="8" fillId="0" borderId="16" xfId="0" applyNumberFormat="1" applyFont="1" applyBorder="1" applyAlignment="1">
      <alignment vertical="top" wrapText="1"/>
    </xf>
    <xf numFmtId="0" fontId="10" fillId="0" borderId="16" xfId="0" applyFont="1" applyBorder="1" applyAlignment="1">
      <alignment horizontal="center" vertical="top" wrapText="1"/>
    </xf>
    <xf numFmtId="49" fontId="8" fillId="0" borderId="16" xfId="0" applyNumberFormat="1" applyFont="1" applyBorder="1" applyAlignment="1">
      <alignment horizontal="center" vertical="top" wrapText="1"/>
    </xf>
    <xf numFmtId="49" fontId="8" fillId="0" borderId="17" xfId="0" applyNumberFormat="1" applyFont="1" applyBorder="1" applyAlignment="1">
      <alignment horizontal="center" vertical="top" wrapText="1"/>
    </xf>
    <xf numFmtId="4" fontId="10" fillId="0" borderId="14" xfId="0" applyNumberFormat="1" applyFont="1" applyBorder="1" applyAlignment="1">
      <alignment horizontal="center" vertical="center" wrapText="1"/>
    </xf>
    <xf numFmtId="0" fontId="10" fillId="33" borderId="21" xfId="0" applyFont="1" applyFill="1" applyBorder="1" applyAlignment="1">
      <alignment horizontal="center" vertical="center" wrapText="1"/>
    </xf>
    <xf numFmtId="0" fontId="10" fillId="33" borderId="20" xfId="0" applyFont="1" applyFill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49" fontId="8" fillId="0" borderId="23" xfId="0" applyNumberFormat="1" applyFont="1" applyBorder="1" applyAlignment="1">
      <alignment horizontal="center" vertical="top" wrapText="1"/>
    </xf>
    <xf numFmtId="0" fontId="8" fillId="0" borderId="23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4" fontId="8" fillId="0" borderId="23" xfId="0" applyNumberFormat="1" applyFont="1" applyBorder="1" applyAlignment="1">
      <alignment vertical="top" wrapText="1"/>
    </xf>
    <xf numFmtId="4" fontId="10" fillId="0" borderId="24" xfId="0" applyNumberFormat="1" applyFont="1" applyBorder="1" applyAlignment="1">
      <alignment horizontal="center" vertical="center" wrapText="1"/>
    </xf>
    <xf numFmtId="4" fontId="10" fillId="0" borderId="22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8" fillId="0" borderId="25" xfId="0" applyFont="1" applyBorder="1" applyAlignment="1">
      <alignment vertical="top" wrapText="1"/>
    </xf>
    <xf numFmtId="0" fontId="4" fillId="0" borderId="21" xfId="0" applyFont="1" applyBorder="1" applyAlignment="1">
      <alignment vertical="center" wrapText="1"/>
    </xf>
    <xf numFmtId="49" fontId="10" fillId="0" borderId="10" xfId="0" applyNumberFormat="1" applyFont="1" applyBorder="1" applyAlignment="1">
      <alignment horizontal="center" vertical="top" wrapText="1"/>
    </xf>
    <xf numFmtId="49" fontId="10" fillId="0" borderId="20" xfId="0" applyNumberFormat="1" applyFont="1" applyBorder="1" applyAlignment="1">
      <alignment horizontal="center" vertical="top" wrapText="1"/>
    </xf>
    <xf numFmtId="0" fontId="10" fillId="0" borderId="10" xfId="0" applyFont="1" applyBorder="1" applyAlignment="1">
      <alignment vertical="top" wrapText="1"/>
    </xf>
    <xf numFmtId="4" fontId="10" fillId="0" borderId="20" xfId="0" applyNumberFormat="1" applyFont="1" applyBorder="1" applyAlignment="1">
      <alignment vertical="top" wrapText="1"/>
    </xf>
    <xf numFmtId="4" fontId="10" fillId="0" borderId="10" xfId="0" applyNumberFormat="1" applyFont="1" applyBorder="1" applyAlignment="1">
      <alignment vertical="top" wrapText="1"/>
    </xf>
    <xf numFmtId="0" fontId="4" fillId="0" borderId="21" xfId="0" applyFont="1" applyBorder="1" applyAlignment="1">
      <alignment vertical="center"/>
    </xf>
    <xf numFmtId="0" fontId="10" fillId="0" borderId="10" xfId="0" applyFont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top" wrapText="1"/>
    </xf>
    <xf numFmtId="0" fontId="4" fillId="0" borderId="21" xfId="0" applyFont="1" applyBorder="1" applyAlignment="1">
      <alignment/>
    </xf>
    <xf numFmtId="0" fontId="10" fillId="0" borderId="16" xfId="0" applyFont="1" applyBorder="1" applyAlignment="1">
      <alignment vertical="top" wrapText="1"/>
    </xf>
    <xf numFmtId="49" fontId="10" fillId="0" borderId="16" xfId="0" applyNumberFormat="1" applyFont="1" applyBorder="1" applyAlignment="1">
      <alignment horizontal="center" vertical="top" wrapText="1"/>
    </xf>
    <xf numFmtId="49" fontId="10" fillId="0" borderId="23" xfId="0" applyNumberFormat="1" applyFont="1" applyBorder="1" applyAlignment="1">
      <alignment horizontal="center" vertical="top" wrapText="1"/>
    </xf>
    <xf numFmtId="4" fontId="10" fillId="0" borderId="23" xfId="0" applyNumberFormat="1" applyFont="1" applyBorder="1" applyAlignment="1">
      <alignment vertical="top" wrapText="1"/>
    </xf>
    <xf numFmtId="4" fontId="10" fillId="0" borderId="16" xfId="0" applyNumberFormat="1" applyFont="1" applyBorder="1" applyAlignment="1">
      <alignment vertical="top" wrapText="1"/>
    </xf>
    <xf numFmtId="4" fontId="4" fillId="0" borderId="10" xfId="0" applyNumberFormat="1" applyFont="1" applyBorder="1" applyAlignment="1">
      <alignment horizontal="center" vertical="center"/>
    </xf>
    <xf numFmtId="4" fontId="0" fillId="0" borderId="15" xfId="0" applyNumberFormat="1" applyFont="1" applyBorder="1" applyAlignment="1">
      <alignment horizontal="center" vertical="center"/>
    </xf>
    <xf numFmtId="4" fontId="0" fillId="0" borderId="12" xfId="0" applyNumberFormat="1" applyFont="1" applyBorder="1" applyAlignment="1">
      <alignment horizontal="center" vertical="center"/>
    </xf>
    <xf numFmtId="4" fontId="0" fillId="0" borderId="11" xfId="0" applyNumberFormat="1" applyFont="1" applyBorder="1" applyAlignment="1">
      <alignment horizontal="center" vertical="center"/>
    </xf>
    <xf numFmtId="4" fontId="0" fillId="0" borderId="10" xfId="0" applyNumberFormat="1" applyBorder="1" applyAlignment="1">
      <alignment vertical="center"/>
    </xf>
    <xf numFmtId="4" fontId="0" fillId="0" borderId="11" xfId="0" applyNumberFormat="1" applyFont="1" applyBorder="1" applyAlignment="1">
      <alignment vertical="center"/>
    </xf>
    <xf numFmtId="4" fontId="0" fillId="0" borderId="12" xfId="0" applyNumberFormat="1" applyFont="1" applyBorder="1" applyAlignment="1">
      <alignment vertical="center"/>
    </xf>
    <xf numFmtId="4" fontId="0" fillId="0" borderId="13" xfId="0" applyNumberFormat="1" applyFont="1" applyBorder="1" applyAlignment="1">
      <alignment vertical="center"/>
    </xf>
    <xf numFmtId="0" fontId="25" fillId="0" borderId="10" xfId="0" applyFont="1" applyBorder="1" applyAlignment="1">
      <alignment horizontal="center" vertical="center"/>
    </xf>
    <xf numFmtId="4" fontId="4" fillId="0" borderId="10" xfId="0" applyNumberFormat="1" applyFont="1" applyBorder="1" applyAlignment="1">
      <alignment vertical="center"/>
    </xf>
    <xf numFmtId="3" fontId="0" fillId="0" borderId="11" xfId="0" applyNumberFormat="1" applyBorder="1" applyAlignment="1">
      <alignment vertical="center"/>
    </xf>
    <xf numFmtId="3" fontId="0" fillId="0" borderId="12" xfId="0" applyNumberFormat="1" applyBorder="1" applyAlignment="1">
      <alignment vertical="center"/>
    </xf>
    <xf numFmtId="3" fontId="0" fillId="0" borderId="26" xfId="0" applyNumberFormat="1" applyBorder="1" applyAlignment="1">
      <alignment vertical="center"/>
    </xf>
    <xf numFmtId="3" fontId="0" fillId="0" borderId="10" xfId="0" applyNumberFormat="1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6" xfId="0" applyBorder="1" applyAlignment="1">
      <alignment horizontal="left" vertical="center" indent="2"/>
    </xf>
    <xf numFmtId="0" fontId="0" fillId="0" borderId="26" xfId="0" applyBorder="1" applyAlignment="1">
      <alignment horizontal="center" vertical="center"/>
    </xf>
    <xf numFmtId="3" fontId="0" fillId="0" borderId="13" xfId="0" applyNumberFormat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3" fontId="4" fillId="0" borderId="10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49" fontId="0" fillId="0" borderId="10" xfId="0" applyNumberForma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18" fillId="0" borderId="10" xfId="0" applyNumberFormat="1" applyFont="1" applyBorder="1" applyAlignment="1">
      <alignment horizontal="center" vertical="center"/>
    </xf>
    <xf numFmtId="0" fontId="18" fillId="0" borderId="10" xfId="0" applyFont="1" applyBorder="1" applyAlignment="1">
      <alignment vertical="center"/>
    </xf>
    <xf numFmtId="4" fontId="18" fillId="0" borderId="10" xfId="0" applyNumberFormat="1" applyFont="1" applyBorder="1" applyAlignment="1">
      <alignment vertical="center"/>
    </xf>
    <xf numFmtId="49" fontId="24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18" fillId="0" borderId="10" xfId="0" applyNumberFormat="1" applyFont="1" applyBorder="1" applyAlignment="1">
      <alignment horizontal="center"/>
    </xf>
    <xf numFmtId="0" fontId="18" fillId="0" borderId="10" xfId="0" applyFont="1" applyBorder="1" applyAlignment="1">
      <alignment/>
    </xf>
    <xf numFmtId="0" fontId="18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49" fontId="0" fillId="0" borderId="21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center" vertical="center"/>
    </xf>
    <xf numFmtId="49" fontId="0" fillId="0" borderId="27" xfId="0" applyNumberFormat="1" applyBorder="1" applyAlignment="1">
      <alignment/>
    </xf>
    <xf numFmtId="49" fontId="18" fillId="0" borderId="25" xfId="0" applyNumberFormat="1" applyFont="1" applyBorder="1" applyAlignment="1">
      <alignment horizontal="center" vertical="center"/>
    </xf>
    <xf numFmtId="49" fontId="0" fillId="0" borderId="21" xfId="0" applyNumberFormat="1" applyBorder="1" applyAlignment="1">
      <alignment/>
    </xf>
    <xf numFmtId="49" fontId="10" fillId="0" borderId="17" xfId="0" applyNumberFormat="1" applyFont="1" applyBorder="1" applyAlignment="1">
      <alignment horizontal="center" vertical="top" wrapText="1"/>
    </xf>
    <xf numFmtId="49" fontId="8" fillId="0" borderId="10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vertical="top" wrapText="1"/>
    </xf>
    <xf numFmtId="4" fontId="8" fillId="0" borderId="10" xfId="0" applyNumberFormat="1" applyFont="1" applyBorder="1" applyAlignment="1">
      <alignment vertical="top" wrapText="1"/>
    </xf>
    <xf numFmtId="0" fontId="0" fillId="0" borderId="10" xfId="0" applyFont="1" applyBorder="1" applyAlignment="1">
      <alignment vertical="center"/>
    </xf>
    <xf numFmtId="0" fontId="10" fillId="0" borderId="14" xfId="0" applyFont="1" applyBorder="1" applyAlignment="1">
      <alignment horizontal="center" vertical="top" wrapText="1"/>
    </xf>
    <xf numFmtId="0" fontId="0" fillId="0" borderId="21" xfId="0" applyFont="1" applyBorder="1" applyAlignment="1">
      <alignment vertical="center" wrapText="1"/>
    </xf>
    <xf numFmtId="4" fontId="8" fillId="0" borderId="20" xfId="0" applyNumberFormat="1" applyFont="1" applyBorder="1" applyAlignment="1">
      <alignment vertical="top" wrapText="1"/>
    </xf>
    <xf numFmtId="49" fontId="8" fillId="0" borderId="21" xfId="0" applyNumberFormat="1" applyFont="1" applyBorder="1" applyAlignment="1">
      <alignment horizontal="center" vertical="top" wrapText="1"/>
    </xf>
    <xf numFmtId="49" fontId="8" fillId="0" borderId="14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49" fontId="0" fillId="0" borderId="10" xfId="0" applyNumberFormat="1" applyBorder="1" applyAlignment="1">
      <alignment vertical="center"/>
    </xf>
    <xf numFmtId="3" fontId="0" fillId="0" borderId="10" xfId="0" applyNumberFormat="1" applyBorder="1" applyAlignment="1">
      <alignment vertical="center" wrapText="1"/>
    </xf>
    <xf numFmtId="3" fontId="0" fillId="0" borderId="10" xfId="0" applyNumberFormat="1" applyFont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4" fontId="4" fillId="0" borderId="11" xfId="0" applyNumberFormat="1" applyFont="1" applyBorder="1" applyAlignment="1">
      <alignment vertical="center"/>
    </xf>
    <xf numFmtId="1" fontId="0" fillId="0" borderId="10" xfId="0" applyNumberForma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/>
    </xf>
    <xf numFmtId="3" fontId="0" fillId="0" borderId="11" xfId="0" applyNumberFormat="1" applyFont="1" applyBorder="1" applyAlignment="1">
      <alignment vertical="center"/>
    </xf>
    <xf numFmtId="4" fontId="0" fillId="0" borderId="10" xfId="0" applyNumberFormat="1" applyFont="1" applyBorder="1" applyAlignment="1">
      <alignment/>
    </xf>
    <xf numFmtId="49" fontId="8" fillId="0" borderId="20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3" fillId="0" borderId="0" xfId="0" applyFont="1" applyAlignment="1">
      <alignment vertical="center"/>
    </xf>
    <xf numFmtId="0" fontId="9" fillId="0" borderId="12" xfId="0" applyFont="1" applyBorder="1" applyAlignment="1">
      <alignment horizontal="left" vertical="center" wrapText="1"/>
    </xf>
    <xf numFmtId="4" fontId="0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0" fillId="33" borderId="21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0" fillId="33" borderId="2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 wrapText="1"/>
    </xf>
    <xf numFmtId="0" fontId="14" fillId="33" borderId="21" xfId="0" applyFont="1" applyFill="1" applyBorder="1" applyAlignment="1">
      <alignment horizontal="center" vertical="center" wrapText="1"/>
    </xf>
    <xf numFmtId="0" fontId="14" fillId="33" borderId="16" xfId="0" applyFont="1" applyFill="1" applyBorder="1" applyAlignment="1">
      <alignment horizontal="center" vertical="center" wrapText="1"/>
    </xf>
    <xf numFmtId="0" fontId="14" fillId="33" borderId="17" xfId="0" applyFont="1" applyFill="1" applyBorder="1" applyAlignment="1">
      <alignment horizontal="center" vertical="center" wrapText="1"/>
    </xf>
    <xf numFmtId="0" fontId="14" fillId="33" borderId="14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4" fillId="33" borderId="20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22" fillId="0" borderId="0" xfId="0" applyFont="1" applyAlignment="1">
      <alignment horizontal="left" wrapText="1"/>
    </xf>
    <xf numFmtId="0" fontId="4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" fontId="4" fillId="33" borderId="10" xfId="0" applyNumberFormat="1" applyFont="1" applyFill="1" applyBorder="1" applyAlignment="1">
      <alignment horizontal="center" vertical="center" wrapText="1"/>
    </xf>
    <xf numFmtId="1" fontId="4" fillId="33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17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9"/>
  <sheetViews>
    <sheetView tabSelected="1" zoomScalePageLayoutView="0" workbookViewId="0" topLeftCell="A1">
      <selection activeCell="G49" sqref="G49"/>
    </sheetView>
  </sheetViews>
  <sheetFormatPr defaultColWidth="9.00390625" defaultRowHeight="12.75"/>
  <cols>
    <col min="1" max="1" width="6.875" style="0" customWidth="1"/>
    <col min="2" max="2" width="8.875" style="0" bestFit="1" customWidth="1"/>
    <col min="3" max="3" width="6.00390625" style="0" customWidth="1"/>
    <col min="4" max="4" width="44.875" style="0" customWidth="1"/>
    <col min="5" max="5" width="12.375" style="0" customWidth="1"/>
    <col min="6" max="6" width="15.375" style="0" customWidth="1"/>
  </cols>
  <sheetData>
    <row r="1" spans="1:6" ht="18">
      <c r="A1" s="227" t="s">
        <v>45</v>
      </c>
      <c r="B1" s="227"/>
      <c r="C1" s="227"/>
      <c r="D1" s="227"/>
      <c r="E1" s="227"/>
      <c r="F1" s="227"/>
    </row>
    <row r="2" spans="2:4" ht="18">
      <c r="B2" s="2"/>
      <c r="C2" s="2"/>
      <c r="D2" s="2"/>
    </row>
    <row r="3" ht="18" customHeight="1"/>
    <row r="4" spans="1:6" s="28" customFormat="1" ht="25.5">
      <c r="A4" s="27" t="s">
        <v>1</v>
      </c>
      <c r="B4" s="27" t="s">
        <v>2</v>
      </c>
      <c r="C4" s="27" t="s">
        <v>3</v>
      </c>
      <c r="D4" s="27" t="s">
        <v>4</v>
      </c>
      <c r="E4" s="27" t="s">
        <v>46</v>
      </c>
      <c r="F4" s="27" t="s">
        <v>47</v>
      </c>
    </row>
    <row r="5" spans="1:6" s="22" customFormat="1" ht="12.75" customHeight="1">
      <c r="A5" s="104">
        <v>1</v>
      </c>
      <c r="B5" s="104">
        <v>2</v>
      </c>
      <c r="C5" s="104">
        <v>3</v>
      </c>
      <c r="D5" s="104">
        <v>4</v>
      </c>
      <c r="E5" s="104">
        <v>5</v>
      </c>
      <c r="F5" s="104">
        <v>6</v>
      </c>
    </row>
    <row r="6" spans="1:6" ht="19.5" customHeight="1">
      <c r="A6" s="170" t="s">
        <v>203</v>
      </c>
      <c r="B6" s="169"/>
      <c r="C6" s="169"/>
      <c r="D6" s="54" t="s">
        <v>258</v>
      </c>
      <c r="E6" s="156">
        <v>1000</v>
      </c>
      <c r="F6" s="156"/>
    </row>
    <row r="7" spans="1:6" ht="22.5" customHeight="1">
      <c r="A7" s="171"/>
      <c r="B7" s="172" t="s">
        <v>204</v>
      </c>
      <c r="C7" s="169"/>
      <c r="D7" s="173" t="s">
        <v>259</v>
      </c>
      <c r="E7" s="174">
        <v>1000</v>
      </c>
      <c r="F7" s="174"/>
    </row>
    <row r="8" spans="1:6" ht="73.5" customHeight="1">
      <c r="A8" s="171"/>
      <c r="B8" s="169"/>
      <c r="C8" s="169" t="s">
        <v>210</v>
      </c>
      <c r="D8" s="67" t="s">
        <v>290</v>
      </c>
      <c r="E8" s="151">
        <v>1000</v>
      </c>
      <c r="F8" s="151"/>
    </row>
    <row r="9" spans="1:6" ht="19.5" customHeight="1">
      <c r="A9" s="170" t="s">
        <v>205</v>
      </c>
      <c r="B9" s="169"/>
      <c r="C9" s="169"/>
      <c r="D9" s="54" t="s">
        <v>260</v>
      </c>
      <c r="E9" s="156">
        <f>SUM(E11:E13)</f>
        <v>20500</v>
      </c>
      <c r="F9" s="156">
        <v>1100</v>
      </c>
    </row>
    <row r="10" spans="1:6" ht="19.5" customHeight="1">
      <c r="A10" s="171"/>
      <c r="B10" s="172" t="s">
        <v>206</v>
      </c>
      <c r="C10" s="169"/>
      <c r="D10" s="173" t="s">
        <v>261</v>
      </c>
      <c r="E10" s="174">
        <v>20500</v>
      </c>
      <c r="F10" s="174">
        <v>1100</v>
      </c>
    </row>
    <row r="11" spans="1:6" ht="33.75" customHeight="1">
      <c r="A11" s="182"/>
      <c r="B11" s="100"/>
      <c r="C11" s="169" t="s">
        <v>211</v>
      </c>
      <c r="D11" s="67" t="s">
        <v>291</v>
      </c>
      <c r="E11" s="151">
        <v>4500</v>
      </c>
      <c r="F11" s="151"/>
    </row>
    <row r="12" spans="1:6" ht="69" customHeight="1">
      <c r="A12" s="99"/>
      <c r="B12" s="101"/>
      <c r="C12" s="181" t="s">
        <v>210</v>
      </c>
      <c r="D12" s="67" t="s">
        <v>290</v>
      </c>
      <c r="E12" s="151">
        <v>16000</v>
      </c>
      <c r="F12" s="151"/>
    </row>
    <row r="13" spans="1:6" ht="50.25" customHeight="1">
      <c r="A13" s="96"/>
      <c r="B13" s="97"/>
      <c r="C13" s="169" t="s">
        <v>212</v>
      </c>
      <c r="D13" s="67" t="s">
        <v>292</v>
      </c>
      <c r="E13" s="81"/>
      <c r="F13" s="69">
        <v>1100</v>
      </c>
    </row>
    <row r="14" spans="1:6" ht="19.5" customHeight="1">
      <c r="A14" s="170" t="s">
        <v>207</v>
      </c>
      <c r="B14" s="169"/>
      <c r="C14" s="169"/>
      <c r="D14" s="54" t="s">
        <v>262</v>
      </c>
      <c r="E14" s="65">
        <v>59530</v>
      </c>
      <c r="F14" s="69"/>
    </row>
    <row r="15" spans="1:6" ht="19.5" customHeight="1">
      <c r="A15" s="171"/>
      <c r="B15" s="175" t="s">
        <v>208</v>
      </c>
      <c r="C15" s="169"/>
      <c r="D15" s="173" t="s">
        <v>263</v>
      </c>
      <c r="E15" s="73">
        <v>59030</v>
      </c>
      <c r="F15" s="69"/>
    </row>
    <row r="16" spans="1:6" ht="63" customHeight="1">
      <c r="A16" s="182"/>
      <c r="B16" s="100"/>
      <c r="C16" s="169" t="s">
        <v>209</v>
      </c>
      <c r="D16" s="67" t="s">
        <v>293</v>
      </c>
      <c r="E16" s="69">
        <v>55030</v>
      </c>
      <c r="F16" s="69"/>
    </row>
    <row r="17" spans="1:6" ht="47.25" customHeight="1">
      <c r="A17" s="99"/>
      <c r="B17" s="101"/>
      <c r="C17" s="181" t="s">
        <v>213</v>
      </c>
      <c r="D17" s="67" t="s">
        <v>294</v>
      </c>
      <c r="E17" s="69">
        <v>4000</v>
      </c>
      <c r="F17" s="69"/>
    </row>
    <row r="18" spans="1:6" ht="19.5" customHeight="1">
      <c r="A18" s="171"/>
      <c r="B18" s="172" t="s">
        <v>214</v>
      </c>
      <c r="C18" s="169"/>
      <c r="D18" s="173" t="s">
        <v>264</v>
      </c>
      <c r="E18" s="73">
        <v>500</v>
      </c>
      <c r="F18" s="69"/>
    </row>
    <row r="19" spans="1:6" ht="21.75" customHeight="1">
      <c r="A19" s="171"/>
      <c r="B19" s="169"/>
      <c r="C19" s="169" t="s">
        <v>215</v>
      </c>
      <c r="D19" s="10" t="s">
        <v>295</v>
      </c>
      <c r="E19" s="69">
        <v>500</v>
      </c>
      <c r="F19" s="69"/>
    </row>
    <row r="20" spans="1:6" ht="43.5" customHeight="1">
      <c r="A20" s="170" t="s">
        <v>216</v>
      </c>
      <c r="B20" s="169"/>
      <c r="C20" s="169"/>
      <c r="D20" s="63" t="s">
        <v>265</v>
      </c>
      <c r="E20" s="65">
        <v>1248</v>
      </c>
      <c r="F20" s="69"/>
    </row>
    <row r="21" spans="1:6" ht="31.5" customHeight="1">
      <c r="A21" s="81"/>
      <c r="B21" s="172" t="s">
        <v>217</v>
      </c>
      <c r="C21" s="169"/>
      <c r="D21" s="71" t="s">
        <v>266</v>
      </c>
      <c r="E21" s="73">
        <v>1248</v>
      </c>
      <c r="F21" s="69"/>
    </row>
    <row r="22" spans="1:6" ht="65.25" customHeight="1">
      <c r="A22" s="171"/>
      <c r="B22" s="169"/>
      <c r="C22" s="169" t="s">
        <v>209</v>
      </c>
      <c r="D22" s="67" t="s">
        <v>293</v>
      </c>
      <c r="E22" s="69">
        <v>1248</v>
      </c>
      <c r="F22" s="69"/>
    </row>
    <row r="23" spans="1:6" ht="54" customHeight="1">
      <c r="A23" s="170" t="s">
        <v>218</v>
      </c>
      <c r="B23" s="176"/>
      <c r="C23" s="169"/>
      <c r="D23" s="63" t="s">
        <v>267</v>
      </c>
      <c r="E23" s="65">
        <f>SUM(E24,E27,E32,E41,E45)</f>
        <v>3263691</v>
      </c>
      <c r="F23" s="69"/>
    </row>
    <row r="24" spans="1:6" ht="25.5" customHeight="1">
      <c r="A24" s="98"/>
      <c r="B24" s="102" t="s">
        <v>219</v>
      </c>
      <c r="C24" s="169"/>
      <c r="D24" s="71" t="s">
        <v>268</v>
      </c>
      <c r="E24" s="73">
        <f>SUM(E25:E26)</f>
        <v>18000</v>
      </c>
      <c r="F24" s="69"/>
    </row>
    <row r="25" spans="1:6" ht="30" customHeight="1">
      <c r="A25" s="110"/>
      <c r="B25" s="103"/>
      <c r="C25" s="181" t="s">
        <v>220</v>
      </c>
      <c r="D25" s="67" t="s">
        <v>297</v>
      </c>
      <c r="E25" s="69">
        <v>17000</v>
      </c>
      <c r="F25" s="69"/>
    </row>
    <row r="26" spans="1:6" ht="28.5" customHeight="1">
      <c r="A26" s="110"/>
      <c r="B26" s="184"/>
      <c r="C26" s="181" t="s">
        <v>221</v>
      </c>
      <c r="D26" s="67" t="s">
        <v>296</v>
      </c>
      <c r="E26" s="69">
        <v>1000</v>
      </c>
      <c r="F26" s="69"/>
    </row>
    <row r="27" spans="1:6" ht="53.25" customHeight="1">
      <c r="A27" s="110"/>
      <c r="B27" s="102" t="s">
        <v>222</v>
      </c>
      <c r="C27" s="169"/>
      <c r="D27" s="63" t="s">
        <v>269</v>
      </c>
      <c r="E27" s="73">
        <f>SUM(E28:E31)</f>
        <v>426520</v>
      </c>
      <c r="F27" s="69"/>
    </row>
    <row r="28" spans="1:6" ht="19.5" customHeight="1">
      <c r="A28" s="99"/>
      <c r="B28" s="105"/>
      <c r="C28" s="181" t="s">
        <v>223</v>
      </c>
      <c r="D28" s="10" t="s">
        <v>298</v>
      </c>
      <c r="E28" s="69">
        <v>370000</v>
      </c>
      <c r="F28" s="69"/>
    </row>
    <row r="29" spans="1:6" ht="19.5" customHeight="1">
      <c r="A29" s="99"/>
      <c r="B29" s="105"/>
      <c r="C29" s="181" t="s">
        <v>224</v>
      </c>
      <c r="D29" s="10" t="s">
        <v>299</v>
      </c>
      <c r="E29" s="69">
        <v>1500</v>
      </c>
      <c r="F29" s="69"/>
    </row>
    <row r="30" spans="1:6" ht="19.5" customHeight="1">
      <c r="A30" s="99"/>
      <c r="B30" s="105"/>
      <c r="C30" s="181" t="s">
        <v>225</v>
      </c>
      <c r="D30" s="10" t="s">
        <v>300</v>
      </c>
      <c r="E30" s="69">
        <v>55000</v>
      </c>
      <c r="F30" s="81"/>
    </row>
    <row r="31" spans="1:6" ht="28.5" customHeight="1">
      <c r="A31" s="99"/>
      <c r="B31" s="105"/>
      <c r="C31" s="181" t="s">
        <v>221</v>
      </c>
      <c r="D31" s="67" t="s">
        <v>296</v>
      </c>
      <c r="E31" s="69">
        <v>20</v>
      </c>
      <c r="F31" s="81"/>
    </row>
    <row r="32" spans="1:6" ht="54.75" customHeight="1">
      <c r="A32" s="182"/>
      <c r="B32" s="172" t="s">
        <v>226</v>
      </c>
      <c r="C32" s="169"/>
      <c r="D32" s="63" t="s">
        <v>270</v>
      </c>
      <c r="E32" s="73">
        <f>SUM(E33:E40)</f>
        <v>634200</v>
      </c>
      <c r="F32" s="81"/>
    </row>
    <row r="33" spans="1:6" ht="19.5" customHeight="1">
      <c r="A33" s="99"/>
      <c r="B33" s="105"/>
      <c r="C33" s="181" t="s">
        <v>223</v>
      </c>
      <c r="D33" s="10" t="s">
        <v>298</v>
      </c>
      <c r="E33" s="69">
        <v>125000</v>
      </c>
      <c r="F33" s="81"/>
    </row>
    <row r="34" spans="1:6" ht="19.5" customHeight="1">
      <c r="A34" s="99"/>
      <c r="B34" s="105"/>
      <c r="C34" s="181" t="s">
        <v>224</v>
      </c>
      <c r="D34" s="10" t="s">
        <v>299</v>
      </c>
      <c r="E34" s="69">
        <v>340000</v>
      </c>
      <c r="F34" s="81"/>
    </row>
    <row r="35" spans="1:6" ht="19.5" customHeight="1">
      <c r="A35" s="99"/>
      <c r="B35" s="105"/>
      <c r="C35" s="181" t="s">
        <v>225</v>
      </c>
      <c r="D35" s="10" t="s">
        <v>300</v>
      </c>
      <c r="E35" s="69">
        <v>3000</v>
      </c>
      <c r="F35" s="81"/>
    </row>
    <row r="36" spans="1:6" ht="19.5" customHeight="1">
      <c r="A36" s="99"/>
      <c r="B36" s="105"/>
      <c r="C36" s="181" t="s">
        <v>227</v>
      </c>
      <c r="D36" s="10" t="s">
        <v>301</v>
      </c>
      <c r="E36" s="69">
        <v>75000</v>
      </c>
      <c r="F36" s="81"/>
    </row>
    <row r="37" spans="1:6" ht="19.5" customHeight="1">
      <c r="A37" s="99"/>
      <c r="B37" s="105"/>
      <c r="C37" s="181" t="s">
        <v>228</v>
      </c>
      <c r="D37" s="10" t="s">
        <v>302</v>
      </c>
      <c r="E37" s="69">
        <v>1800</v>
      </c>
      <c r="F37" s="81"/>
    </row>
    <row r="38" spans="1:6" ht="19.5" customHeight="1">
      <c r="A38" s="99"/>
      <c r="B38" s="105"/>
      <c r="C38" s="181" t="s">
        <v>229</v>
      </c>
      <c r="D38" s="10" t="s">
        <v>303</v>
      </c>
      <c r="E38" s="69">
        <v>100</v>
      </c>
      <c r="F38" s="81"/>
    </row>
    <row r="39" spans="1:6" ht="19.5" customHeight="1">
      <c r="A39" s="99"/>
      <c r="B39" s="105"/>
      <c r="C39" s="181" t="s">
        <v>230</v>
      </c>
      <c r="D39" s="10" t="s">
        <v>304</v>
      </c>
      <c r="E39" s="69">
        <v>80000</v>
      </c>
      <c r="F39" s="81"/>
    </row>
    <row r="40" spans="1:6" ht="28.5" customHeight="1">
      <c r="A40" s="99"/>
      <c r="B40" s="105"/>
      <c r="C40" s="181" t="s">
        <v>221</v>
      </c>
      <c r="D40" s="67" t="s">
        <v>296</v>
      </c>
      <c r="E40" s="69">
        <v>9300</v>
      </c>
      <c r="F40" s="81"/>
    </row>
    <row r="41" spans="1:6" ht="42.75" customHeight="1">
      <c r="A41" s="99"/>
      <c r="B41" s="186" t="s">
        <v>231</v>
      </c>
      <c r="C41" s="169"/>
      <c r="D41" s="71" t="s">
        <v>271</v>
      </c>
      <c r="E41" s="73">
        <f>SUM(E42:E44)</f>
        <v>85500</v>
      </c>
      <c r="F41" s="81"/>
    </row>
    <row r="42" spans="1:6" ht="19.5" customHeight="1">
      <c r="A42" s="185"/>
      <c r="B42" s="101"/>
      <c r="C42" s="181" t="s">
        <v>232</v>
      </c>
      <c r="D42" s="10" t="s">
        <v>305</v>
      </c>
      <c r="E42" s="69">
        <v>19000</v>
      </c>
      <c r="F42" s="81"/>
    </row>
    <row r="43" spans="1:6" ht="27" customHeight="1">
      <c r="A43" s="185"/>
      <c r="B43" s="101"/>
      <c r="C43" s="181" t="s">
        <v>233</v>
      </c>
      <c r="D43" s="67" t="s">
        <v>306</v>
      </c>
      <c r="E43" s="69">
        <v>60000</v>
      </c>
      <c r="F43" s="81"/>
    </row>
    <row r="44" spans="1:6" ht="39.75" customHeight="1">
      <c r="A44" s="185"/>
      <c r="B44" s="101"/>
      <c r="C44" s="181" t="s">
        <v>234</v>
      </c>
      <c r="D44" s="67" t="s">
        <v>307</v>
      </c>
      <c r="E44" s="69">
        <v>6500</v>
      </c>
      <c r="F44" s="81"/>
    </row>
    <row r="45" spans="1:6" ht="27" customHeight="1">
      <c r="A45" s="111"/>
      <c r="B45" s="172" t="s">
        <v>235</v>
      </c>
      <c r="C45" s="169"/>
      <c r="D45" s="71" t="s">
        <v>272</v>
      </c>
      <c r="E45" s="73">
        <f>SUM(E46:E47)</f>
        <v>2099471</v>
      </c>
      <c r="F45" s="81"/>
    </row>
    <row r="46" spans="1:6" ht="19.5" customHeight="1">
      <c r="A46" s="111"/>
      <c r="B46" s="181"/>
      <c r="C46" s="169" t="s">
        <v>236</v>
      </c>
      <c r="D46" s="10" t="s">
        <v>308</v>
      </c>
      <c r="E46" s="69">
        <v>2068471</v>
      </c>
      <c r="F46" s="81"/>
    </row>
    <row r="47" spans="1:6" ht="19.5" customHeight="1">
      <c r="A47" s="187"/>
      <c r="B47" s="181"/>
      <c r="C47" s="169" t="s">
        <v>237</v>
      </c>
      <c r="D47" s="10" t="s">
        <v>309</v>
      </c>
      <c r="E47" s="69">
        <v>31000</v>
      </c>
      <c r="F47" s="81"/>
    </row>
    <row r="48" spans="1:6" ht="19.5" customHeight="1">
      <c r="A48" s="183" t="s">
        <v>238</v>
      </c>
      <c r="B48" s="176"/>
      <c r="C48" s="169"/>
      <c r="D48" s="54" t="s">
        <v>273</v>
      </c>
      <c r="E48" s="65">
        <f>SUM(E49,E51,E53,E55)</f>
        <v>10156117</v>
      </c>
      <c r="F48" s="81"/>
    </row>
    <row r="49" spans="1:6" ht="26.25" customHeight="1">
      <c r="A49" s="170"/>
      <c r="B49" s="172" t="s">
        <v>239</v>
      </c>
      <c r="C49" s="169"/>
      <c r="D49" s="71" t="s">
        <v>274</v>
      </c>
      <c r="E49" s="73">
        <v>5504813</v>
      </c>
      <c r="F49" s="81"/>
    </row>
    <row r="50" spans="1:6" ht="22.5" customHeight="1">
      <c r="A50" s="170"/>
      <c r="B50" s="172"/>
      <c r="C50" s="169" t="s">
        <v>240</v>
      </c>
      <c r="D50" s="10" t="s">
        <v>310</v>
      </c>
      <c r="E50" s="69">
        <v>5504813</v>
      </c>
      <c r="F50" s="81"/>
    </row>
    <row r="51" spans="1:6" ht="19.5" customHeight="1">
      <c r="A51" s="170"/>
      <c r="B51" s="172" t="s">
        <v>241</v>
      </c>
      <c r="C51" s="169"/>
      <c r="D51" s="71" t="s">
        <v>275</v>
      </c>
      <c r="E51" s="73">
        <v>4465022</v>
      </c>
      <c r="F51" s="81"/>
    </row>
    <row r="52" spans="1:6" ht="19.5" customHeight="1">
      <c r="A52" s="170"/>
      <c r="B52" s="172"/>
      <c r="C52" s="169" t="s">
        <v>240</v>
      </c>
      <c r="D52" s="10" t="s">
        <v>310</v>
      </c>
      <c r="E52" s="69">
        <v>4465022</v>
      </c>
      <c r="F52" s="81"/>
    </row>
    <row r="53" spans="1:6" ht="19.5" customHeight="1">
      <c r="A53" s="170"/>
      <c r="B53" s="172" t="s">
        <v>242</v>
      </c>
      <c r="C53" s="169"/>
      <c r="D53" s="173" t="s">
        <v>276</v>
      </c>
      <c r="E53" s="73">
        <v>25000</v>
      </c>
      <c r="F53" s="81"/>
    </row>
    <row r="54" spans="1:6" ht="19.5" customHeight="1">
      <c r="A54" s="170"/>
      <c r="B54" s="172"/>
      <c r="C54" s="169" t="s">
        <v>386</v>
      </c>
      <c r="D54" s="10" t="s">
        <v>387</v>
      </c>
      <c r="E54" s="69">
        <v>25000</v>
      </c>
      <c r="F54" s="81"/>
    </row>
    <row r="55" spans="1:6" ht="19.5" customHeight="1">
      <c r="A55" s="170"/>
      <c r="B55" s="172" t="s">
        <v>243</v>
      </c>
      <c r="C55" s="169"/>
      <c r="D55" s="71" t="s">
        <v>277</v>
      </c>
      <c r="E55" s="73">
        <v>161282</v>
      </c>
      <c r="F55" s="81"/>
    </row>
    <row r="56" spans="1:6" ht="19.5" customHeight="1">
      <c r="A56" s="171"/>
      <c r="B56" s="169"/>
      <c r="C56" s="169" t="s">
        <v>240</v>
      </c>
      <c r="D56" s="10" t="s">
        <v>310</v>
      </c>
      <c r="E56" s="69">
        <v>161282</v>
      </c>
      <c r="F56" s="81"/>
    </row>
    <row r="57" spans="1:6" ht="19.5" customHeight="1">
      <c r="A57" s="170" t="s">
        <v>244</v>
      </c>
      <c r="B57" s="176"/>
      <c r="C57" s="169"/>
      <c r="D57" s="54" t="s">
        <v>278</v>
      </c>
      <c r="E57" s="65">
        <f>SUM(E58,E61,E66,E68,E70,E64)</f>
        <v>204618</v>
      </c>
      <c r="F57" s="65"/>
    </row>
    <row r="58" spans="1:6" ht="19.5" customHeight="1">
      <c r="A58" s="170"/>
      <c r="B58" s="172" t="s">
        <v>245</v>
      </c>
      <c r="C58" s="169"/>
      <c r="D58" s="173" t="s">
        <v>279</v>
      </c>
      <c r="E58" s="73">
        <f>SUM(E59:E60)</f>
        <v>3740</v>
      </c>
      <c r="F58" s="73"/>
    </row>
    <row r="59" spans="1:6" ht="66" customHeight="1">
      <c r="A59" s="170"/>
      <c r="B59" s="172"/>
      <c r="C59" s="169" t="s">
        <v>210</v>
      </c>
      <c r="D59" s="67" t="s">
        <v>290</v>
      </c>
      <c r="E59" s="69">
        <v>3000</v>
      </c>
      <c r="F59" s="69"/>
    </row>
    <row r="60" spans="1:6" ht="21.75" customHeight="1">
      <c r="A60" s="170"/>
      <c r="B60" s="177"/>
      <c r="C60" s="171" t="s">
        <v>215</v>
      </c>
      <c r="D60" s="81" t="s">
        <v>295</v>
      </c>
      <c r="E60" s="69">
        <v>740</v>
      </c>
      <c r="F60" s="69"/>
    </row>
    <row r="61" spans="1:6" ht="23.25" customHeight="1">
      <c r="A61" s="170"/>
      <c r="B61" s="177" t="s">
        <v>247</v>
      </c>
      <c r="C61" s="171"/>
      <c r="D61" s="178" t="s">
        <v>280</v>
      </c>
      <c r="E61" s="73">
        <v>47080</v>
      </c>
      <c r="F61" s="69"/>
    </row>
    <row r="62" spans="1:6" ht="19.5" customHeight="1">
      <c r="A62" s="170"/>
      <c r="B62" s="177"/>
      <c r="C62" s="171" t="s">
        <v>246</v>
      </c>
      <c r="D62" s="81" t="s">
        <v>311</v>
      </c>
      <c r="E62" s="69">
        <v>47000</v>
      </c>
      <c r="F62" s="69"/>
    </row>
    <row r="63" spans="1:6" ht="23.25" customHeight="1">
      <c r="A63" s="170"/>
      <c r="B63" s="177"/>
      <c r="C63" s="171" t="s">
        <v>215</v>
      </c>
      <c r="D63" s="81" t="s">
        <v>295</v>
      </c>
      <c r="E63" s="69">
        <v>80</v>
      </c>
      <c r="F63" s="69"/>
    </row>
    <row r="64" spans="1:6" ht="22.5" customHeight="1">
      <c r="A64" s="170"/>
      <c r="B64" s="177" t="s">
        <v>248</v>
      </c>
      <c r="C64" s="171"/>
      <c r="D64" s="178" t="s">
        <v>281</v>
      </c>
      <c r="E64" s="73">
        <v>350</v>
      </c>
      <c r="F64" s="69"/>
    </row>
    <row r="65" spans="1:6" ht="22.5" customHeight="1">
      <c r="A65" s="170"/>
      <c r="B65" s="177"/>
      <c r="C65" s="171" t="s">
        <v>215</v>
      </c>
      <c r="D65" s="81" t="s">
        <v>295</v>
      </c>
      <c r="E65" s="69">
        <v>350</v>
      </c>
      <c r="F65" s="69"/>
    </row>
    <row r="66" spans="1:6" ht="31.5" customHeight="1">
      <c r="A66" s="170"/>
      <c r="B66" s="177" t="s">
        <v>249</v>
      </c>
      <c r="C66" s="171"/>
      <c r="D66" s="179" t="s">
        <v>282</v>
      </c>
      <c r="E66" s="73">
        <v>50</v>
      </c>
      <c r="F66" s="69"/>
    </row>
    <row r="67" spans="1:6" ht="24" customHeight="1">
      <c r="A67" s="171"/>
      <c r="B67" s="171"/>
      <c r="C67" s="171" t="s">
        <v>215</v>
      </c>
      <c r="D67" s="81" t="s">
        <v>295</v>
      </c>
      <c r="E67" s="69">
        <v>50</v>
      </c>
      <c r="F67" s="69"/>
    </row>
    <row r="68" spans="1:6" ht="24" customHeight="1">
      <c r="A68" s="171"/>
      <c r="B68" s="177" t="s">
        <v>398</v>
      </c>
      <c r="C68" s="177"/>
      <c r="D68" s="178" t="s">
        <v>399</v>
      </c>
      <c r="E68" s="73">
        <v>138000</v>
      </c>
      <c r="F68" s="69"/>
    </row>
    <row r="69" spans="1:6" ht="24" customHeight="1">
      <c r="A69" s="171"/>
      <c r="B69" s="171"/>
      <c r="C69" s="171" t="s">
        <v>246</v>
      </c>
      <c r="D69" s="81" t="s">
        <v>311</v>
      </c>
      <c r="E69" s="69">
        <v>138000</v>
      </c>
      <c r="F69" s="69"/>
    </row>
    <row r="70" spans="1:6" ht="24" customHeight="1">
      <c r="A70" s="171"/>
      <c r="B70" s="177" t="s">
        <v>400</v>
      </c>
      <c r="C70" s="177"/>
      <c r="D70" s="178" t="s">
        <v>289</v>
      </c>
      <c r="E70" s="73">
        <v>15398</v>
      </c>
      <c r="F70" s="69"/>
    </row>
    <row r="71" spans="1:6" ht="41.25" customHeight="1">
      <c r="A71" s="171"/>
      <c r="B71" s="171"/>
      <c r="C71" s="171" t="s">
        <v>254</v>
      </c>
      <c r="D71" s="67" t="s">
        <v>389</v>
      </c>
      <c r="E71" s="69">
        <v>15398</v>
      </c>
      <c r="F71" s="69"/>
    </row>
    <row r="72" spans="1:6" ht="19.5" customHeight="1">
      <c r="A72" s="170" t="s">
        <v>250</v>
      </c>
      <c r="B72" s="170"/>
      <c r="C72" s="171"/>
      <c r="D72" s="180" t="s">
        <v>283</v>
      </c>
      <c r="E72" s="65">
        <f>SUM(E73,E77,E79,E82,E85,E87)</f>
        <v>3738877</v>
      </c>
      <c r="F72" s="69"/>
    </row>
    <row r="73" spans="1:6" ht="42.75" customHeight="1">
      <c r="A73" s="170"/>
      <c r="B73" s="177" t="s">
        <v>251</v>
      </c>
      <c r="C73" s="171"/>
      <c r="D73" s="179" t="s">
        <v>284</v>
      </c>
      <c r="E73" s="73">
        <f>SUM(E74:E76)</f>
        <v>3306009</v>
      </c>
      <c r="F73" s="69"/>
    </row>
    <row r="74" spans="1:6" ht="27.75" customHeight="1">
      <c r="A74" s="170"/>
      <c r="B74" s="177"/>
      <c r="C74" s="171" t="s">
        <v>401</v>
      </c>
      <c r="D74" s="81" t="s">
        <v>295</v>
      </c>
      <c r="E74" s="213">
        <v>3000</v>
      </c>
      <c r="F74" s="69"/>
    </row>
    <row r="75" spans="1:6" ht="63" customHeight="1">
      <c r="A75" s="170"/>
      <c r="B75" s="177"/>
      <c r="C75" s="171" t="s">
        <v>209</v>
      </c>
      <c r="D75" s="67" t="s">
        <v>293</v>
      </c>
      <c r="E75" s="69">
        <v>3298009</v>
      </c>
      <c r="F75" s="69"/>
    </row>
    <row r="76" spans="1:6" ht="42.75" customHeight="1">
      <c r="A76" s="170"/>
      <c r="B76" s="177"/>
      <c r="C76" s="171" t="s">
        <v>213</v>
      </c>
      <c r="D76" s="67" t="s">
        <v>294</v>
      </c>
      <c r="E76" s="69">
        <v>5000</v>
      </c>
      <c r="F76" s="69"/>
    </row>
    <row r="77" spans="1:6" ht="66" customHeight="1">
      <c r="A77" s="170"/>
      <c r="B77" s="177" t="s">
        <v>252</v>
      </c>
      <c r="C77" s="171"/>
      <c r="D77" s="179" t="s">
        <v>285</v>
      </c>
      <c r="E77" s="73">
        <v>13663</v>
      </c>
      <c r="F77" s="69"/>
    </row>
    <row r="78" spans="1:6" ht="69" customHeight="1">
      <c r="A78" s="170"/>
      <c r="B78" s="177"/>
      <c r="C78" s="171" t="s">
        <v>209</v>
      </c>
      <c r="D78" s="67" t="s">
        <v>293</v>
      </c>
      <c r="E78" s="69">
        <v>13663</v>
      </c>
      <c r="F78" s="69"/>
    </row>
    <row r="79" spans="1:6" ht="32.25" customHeight="1">
      <c r="A79" s="170"/>
      <c r="B79" s="177" t="s">
        <v>253</v>
      </c>
      <c r="C79" s="171"/>
      <c r="D79" s="179" t="s">
        <v>286</v>
      </c>
      <c r="E79" s="73">
        <f>SUM(E80:E81)</f>
        <v>246681</v>
      </c>
      <c r="F79" s="69"/>
    </row>
    <row r="80" spans="1:6" ht="60" customHeight="1">
      <c r="A80" s="170"/>
      <c r="B80" s="177"/>
      <c r="C80" s="171" t="s">
        <v>209</v>
      </c>
      <c r="D80" s="67" t="s">
        <v>293</v>
      </c>
      <c r="E80" s="69">
        <v>129348</v>
      </c>
      <c r="F80" s="69"/>
    </row>
    <row r="81" spans="1:6" ht="41.25" customHeight="1">
      <c r="A81" s="170"/>
      <c r="B81" s="177"/>
      <c r="C81" s="171" t="s">
        <v>254</v>
      </c>
      <c r="D81" s="67" t="s">
        <v>388</v>
      </c>
      <c r="E81" s="69">
        <v>117333</v>
      </c>
      <c r="F81" s="69"/>
    </row>
    <row r="82" spans="1:6" ht="19.5" customHeight="1">
      <c r="A82" s="170"/>
      <c r="B82" s="177" t="s">
        <v>255</v>
      </c>
      <c r="C82" s="171"/>
      <c r="D82" s="178" t="s">
        <v>287</v>
      </c>
      <c r="E82" s="73">
        <f>SUM(E83:E84)</f>
        <v>108080</v>
      </c>
      <c r="F82" s="69"/>
    </row>
    <row r="83" spans="1:6" ht="22.5" customHeight="1">
      <c r="A83" s="170"/>
      <c r="B83" s="177"/>
      <c r="C83" s="171" t="s">
        <v>215</v>
      </c>
      <c r="D83" s="81" t="s">
        <v>295</v>
      </c>
      <c r="E83" s="69">
        <v>50</v>
      </c>
      <c r="F83" s="69"/>
    </row>
    <row r="84" spans="1:6" ht="45.75" customHeight="1">
      <c r="A84" s="170"/>
      <c r="B84" s="177"/>
      <c r="C84" s="171" t="s">
        <v>254</v>
      </c>
      <c r="D84" s="67" t="s">
        <v>388</v>
      </c>
      <c r="E84" s="69">
        <v>108030</v>
      </c>
      <c r="F84" s="69"/>
    </row>
    <row r="85" spans="1:6" ht="29.25" customHeight="1">
      <c r="A85" s="170"/>
      <c r="B85" s="177" t="s">
        <v>256</v>
      </c>
      <c r="C85" s="171"/>
      <c r="D85" s="179" t="s">
        <v>288</v>
      </c>
      <c r="E85" s="73">
        <v>13000</v>
      </c>
      <c r="F85" s="69"/>
    </row>
    <row r="86" spans="1:6" ht="19.5" customHeight="1">
      <c r="A86" s="170"/>
      <c r="B86" s="177"/>
      <c r="C86" s="171" t="s">
        <v>246</v>
      </c>
      <c r="D86" s="81" t="s">
        <v>311</v>
      </c>
      <c r="E86" s="69">
        <v>13000</v>
      </c>
      <c r="F86" s="69"/>
    </row>
    <row r="87" spans="1:6" ht="19.5" customHeight="1">
      <c r="A87" s="180"/>
      <c r="B87" s="178">
        <v>85295</v>
      </c>
      <c r="C87" s="81"/>
      <c r="D87" s="178" t="s">
        <v>289</v>
      </c>
      <c r="E87" s="73">
        <v>51444</v>
      </c>
      <c r="F87" s="69"/>
    </row>
    <row r="88" spans="1:6" ht="39.75" customHeight="1">
      <c r="A88" s="180"/>
      <c r="B88" s="180"/>
      <c r="C88" s="81">
        <v>2030</v>
      </c>
      <c r="D88" s="67" t="s">
        <v>389</v>
      </c>
      <c r="E88" s="69">
        <v>51444</v>
      </c>
      <c r="F88" s="81"/>
    </row>
    <row r="89" spans="1:6" ht="19.5" customHeight="1">
      <c r="A89" s="106"/>
      <c r="B89" s="107"/>
      <c r="C89" s="107"/>
      <c r="D89" s="108" t="s">
        <v>257</v>
      </c>
      <c r="E89" s="65">
        <f>SUM(E14,E20,E23,E48,E57,E72,E6,E9)</f>
        <v>17445581</v>
      </c>
      <c r="F89" s="109">
        <f>SUM(F6,F9,F57)</f>
        <v>1100</v>
      </c>
    </row>
  </sheetData>
  <sheetProtection/>
  <mergeCells count="1">
    <mergeCell ref="A1:F1"/>
  </mergeCells>
  <printOptions horizontalCentered="1"/>
  <pageMargins left="0.5511811023622047" right="0.5511811023622047" top="1.1811023622047245" bottom="0.5905511811023623" header="0.5118110236220472" footer="0.5118110236220472"/>
  <pageSetup horizontalDpi="300" verticalDpi="300" orientation="portrait" paperSize="9" scale="95" r:id="rId1"/>
  <headerFooter alignWithMargins="0">
    <oddHeader xml:space="preserve">&amp;R&amp;9Załącznik nr 1
do uchwały Rady Gminy w Mircu nr XVI/98/2008 
z dnia12.03.2008 r. </oddHeader>
    <oddFooter>&amp;C5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F13"/>
  <sheetViews>
    <sheetView view="pageLayout" workbookViewId="0" topLeftCell="B1">
      <selection activeCell="D7" sqref="D7"/>
    </sheetView>
  </sheetViews>
  <sheetFormatPr defaultColWidth="9.00390625" defaultRowHeight="12.75"/>
  <cols>
    <col min="1" max="1" width="5.25390625" style="0" customWidth="1"/>
    <col min="2" max="2" width="7.375" style="0" customWidth="1"/>
    <col min="3" max="3" width="8.125" style="0" customWidth="1"/>
    <col min="4" max="4" width="41.125" style="0" customWidth="1"/>
    <col min="5" max="5" width="34.75390625" style="0" customWidth="1"/>
    <col min="6" max="6" width="19.00390625" style="0" customWidth="1"/>
  </cols>
  <sheetData>
    <row r="1" spans="1:5" ht="48.75" customHeight="1">
      <c r="A1" s="270" t="s">
        <v>435</v>
      </c>
      <c r="B1" s="255"/>
      <c r="C1" s="255"/>
      <c r="D1" s="255"/>
      <c r="E1" s="255"/>
    </row>
    <row r="2" spans="4:5" ht="19.5" customHeight="1">
      <c r="D2" s="29"/>
      <c r="E2" s="29"/>
    </row>
    <row r="3" spans="4:6" ht="19.5" customHeight="1">
      <c r="D3" s="1"/>
      <c r="F3" s="5" t="s">
        <v>14</v>
      </c>
    </row>
    <row r="4" spans="1:6" ht="19.5" customHeight="1">
      <c r="A4" s="31" t="s">
        <v>18</v>
      </c>
      <c r="B4" s="31" t="s">
        <v>1</v>
      </c>
      <c r="C4" s="31" t="s">
        <v>2</v>
      </c>
      <c r="D4" s="31" t="s">
        <v>69</v>
      </c>
      <c r="E4" s="31" t="s">
        <v>202</v>
      </c>
      <c r="F4" s="31" t="s">
        <v>81</v>
      </c>
    </row>
    <row r="5" spans="1:6" s="95" customFormat="1" ht="11.25" customHeight="1">
      <c r="A5" s="9">
        <v>1</v>
      </c>
      <c r="B5" s="9">
        <v>2</v>
      </c>
      <c r="C5" s="9">
        <v>3</v>
      </c>
      <c r="D5" s="9">
        <v>4</v>
      </c>
      <c r="E5" s="9">
        <v>5</v>
      </c>
      <c r="F5" s="9">
        <v>5</v>
      </c>
    </row>
    <row r="6" spans="1:6" s="95" customFormat="1" ht="30" customHeight="1">
      <c r="A6" s="90" t="s">
        <v>6</v>
      </c>
      <c r="B6" s="90">
        <v>754</v>
      </c>
      <c r="C6" s="90">
        <v>75405</v>
      </c>
      <c r="D6" s="90" t="s">
        <v>421</v>
      </c>
      <c r="E6" s="217" t="s">
        <v>429</v>
      </c>
      <c r="F6" s="218">
        <v>5000</v>
      </c>
    </row>
    <row r="7" spans="1:6" ht="45" customHeight="1">
      <c r="A7" s="219" t="s">
        <v>7</v>
      </c>
      <c r="B7" s="219">
        <v>801</v>
      </c>
      <c r="C7" s="219">
        <v>80113</v>
      </c>
      <c r="D7" s="220" t="s">
        <v>383</v>
      </c>
      <c r="E7" s="221" t="s">
        <v>384</v>
      </c>
      <c r="F7" s="222">
        <v>13000</v>
      </c>
    </row>
    <row r="8" spans="1:6" ht="30" customHeight="1">
      <c r="A8" s="219" t="s">
        <v>8</v>
      </c>
      <c r="B8" s="219">
        <v>851</v>
      </c>
      <c r="C8" s="219">
        <v>85195</v>
      </c>
      <c r="D8" s="220" t="s">
        <v>436</v>
      </c>
      <c r="E8" s="223" t="s">
        <v>437</v>
      </c>
      <c r="F8" s="222">
        <v>1000</v>
      </c>
    </row>
    <row r="9" spans="1:6" ht="41.25" customHeight="1">
      <c r="A9" s="219" t="s">
        <v>0</v>
      </c>
      <c r="B9" s="219">
        <v>852</v>
      </c>
      <c r="C9" s="219">
        <v>85295</v>
      </c>
      <c r="D9" s="220" t="s">
        <v>438</v>
      </c>
      <c r="E9" s="223" t="s">
        <v>437</v>
      </c>
      <c r="F9" s="222">
        <v>2000</v>
      </c>
    </row>
    <row r="10" spans="1:6" ht="30" customHeight="1">
      <c r="A10" s="245" t="s">
        <v>40</v>
      </c>
      <c r="B10" s="246"/>
      <c r="C10" s="246"/>
      <c r="D10" s="247"/>
      <c r="E10" s="56"/>
      <c r="F10" s="165">
        <f>SUM(F6:F9)</f>
        <v>21000</v>
      </c>
    </row>
    <row r="12" spans="2:6" ht="12.75">
      <c r="B12" s="271" t="s">
        <v>439</v>
      </c>
      <c r="C12" s="271"/>
      <c r="D12" s="271"/>
      <c r="E12" s="271"/>
      <c r="F12" s="271"/>
    </row>
    <row r="13" spans="2:6" ht="12.75">
      <c r="B13" s="271"/>
      <c r="C13" s="271"/>
      <c r="D13" s="271"/>
      <c r="E13" s="271"/>
      <c r="F13" s="271"/>
    </row>
  </sheetData>
  <sheetProtection/>
  <mergeCells count="3">
    <mergeCell ref="A1:E1"/>
    <mergeCell ref="A10:D10"/>
    <mergeCell ref="B12:F13"/>
  </mergeCells>
  <printOptions horizontalCentered="1"/>
  <pageMargins left="0.3937007874015748" right="0.3937007874015748" top="1.67" bottom="0.984251968503937" header="0.5118110236220472" footer="0.5118110236220472"/>
  <pageSetup horizontalDpi="600" verticalDpi="600" orientation="landscape" paperSize="9" scale="95" r:id="rId1"/>
  <headerFooter alignWithMargins="0">
    <oddHeader>&amp;R&amp;9Załącznik nr 3
do uchwały Rady Gminy w Mircu   Nr XVII/108/2008
z dnia  9 kwietnia 2008r.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">
      <selection activeCell="B3" sqref="B3"/>
    </sheetView>
  </sheetViews>
  <sheetFormatPr defaultColWidth="9.00390625" defaultRowHeight="12.75"/>
  <cols>
    <col min="1" max="1" width="5.25390625" style="1" bestFit="1" customWidth="1"/>
    <col min="2" max="2" width="63.125" style="1" customWidth="1"/>
    <col min="3" max="3" width="17.75390625" style="1" customWidth="1"/>
    <col min="4" max="16384" width="9.125" style="1" customWidth="1"/>
  </cols>
  <sheetData>
    <row r="1" spans="1:10" ht="19.5" customHeight="1">
      <c r="A1" s="234" t="s">
        <v>58</v>
      </c>
      <c r="B1" s="234"/>
      <c r="C1" s="234"/>
      <c r="D1" s="29"/>
      <c r="E1" s="29"/>
      <c r="F1" s="29"/>
      <c r="G1" s="29"/>
      <c r="H1" s="29"/>
      <c r="I1" s="29"/>
      <c r="J1" s="29"/>
    </row>
    <row r="2" spans="1:7" ht="19.5" customHeight="1">
      <c r="A2" s="234" t="s">
        <v>430</v>
      </c>
      <c r="B2" s="234"/>
      <c r="C2" s="234"/>
      <c r="D2" s="29"/>
      <c r="E2" s="29"/>
      <c r="F2" s="29"/>
      <c r="G2" s="29"/>
    </row>
    <row r="3" ht="24" customHeight="1">
      <c r="B3" s="224"/>
    </row>
    <row r="4" ht="12.75">
      <c r="C4" s="5" t="s">
        <v>14</v>
      </c>
    </row>
    <row r="5" spans="1:10" ht="19.5" customHeight="1">
      <c r="A5" s="31" t="s">
        <v>18</v>
      </c>
      <c r="B5" s="31" t="s">
        <v>59</v>
      </c>
      <c r="C5" s="31" t="s">
        <v>68</v>
      </c>
      <c r="D5" s="33"/>
      <c r="E5" s="33"/>
      <c r="F5" s="33"/>
      <c r="G5" s="33"/>
      <c r="H5" s="33"/>
      <c r="I5" s="34"/>
      <c r="J5" s="34"/>
    </row>
    <row r="6" spans="1:10" ht="19.5" customHeight="1">
      <c r="A6" s="35" t="s">
        <v>60</v>
      </c>
      <c r="B6" s="30" t="s">
        <v>61</v>
      </c>
      <c r="C6" s="147">
        <v>120614</v>
      </c>
      <c r="D6" s="33"/>
      <c r="E6" s="33"/>
      <c r="F6" s="33"/>
      <c r="G6" s="33"/>
      <c r="H6" s="33"/>
      <c r="I6" s="34"/>
      <c r="J6" s="34"/>
    </row>
    <row r="7" spans="1:10" ht="19.5" customHeight="1">
      <c r="A7" s="35" t="s">
        <v>62</v>
      </c>
      <c r="B7" s="30" t="s">
        <v>63</v>
      </c>
      <c r="C7" s="147">
        <v>0</v>
      </c>
      <c r="D7" s="33"/>
      <c r="E7" s="33"/>
      <c r="F7" s="33"/>
      <c r="G7" s="33"/>
      <c r="H7" s="33"/>
      <c r="I7" s="34"/>
      <c r="J7" s="34"/>
    </row>
    <row r="8" spans="1:10" ht="19.5" customHeight="1">
      <c r="A8" s="36" t="s">
        <v>6</v>
      </c>
      <c r="B8" s="37"/>
      <c r="C8" s="148"/>
      <c r="D8" s="33"/>
      <c r="E8" s="33"/>
      <c r="F8" s="33"/>
      <c r="G8" s="33"/>
      <c r="H8" s="33"/>
      <c r="I8" s="34"/>
      <c r="J8" s="34"/>
    </row>
    <row r="9" spans="1:10" ht="19.5" customHeight="1">
      <c r="A9" s="35" t="s">
        <v>64</v>
      </c>
      <c r="B9" s="30" t="s">
        <v>65</v>
      </c>
      <c r="C9" s="147">
        <v>120614</v>
      </c>
      <c r="D9" s="33"/>
      <c r="E9" s="33"/>
      <c r="F9" s="33"/>
      <c r="G9" s="33"/>
      <c r="H9" s="33"/>
      <c r="I9" s="34"/>
      <c r="J9" s="34"/>
    </row>
    <row r="10" spans="1:10" ht="19.5" customHeight="1">
      <c r="A10" s="41" t="s">
        <v>6</v>
      </c>
      <c r="B10" s="42" t="s">
        <v>11</v>
      </c>
      <c r="C10" s="150">
        <f>SUM(C9)</f>
        <v>120614</v>
      </c>
      <c r="D10" s="33"/>
      <c r="E10" s="33"/>
      <c r="F10" s="33"/>
      <c r="G10" s="33"/>
      <c r="H10" s="33"/>
      <c r="I10" s="34"/>
      <c r="J10" s="34"/>
    </row>
    <row r="11" spans="1:10" ht="27.75" customHeight="1">
      <c r="A11" s="38"/>
      <c r="B11" s="225" t="s">
        <v>431</v>
      </c>
      <c r="C11" s="149">
        <v>120614</v>
      </c>
      <c r="D11" s="33"/>
      <c r="E11" s="33"/>
      <c r="F11" s="33"/>
      <c r="G11" s="33"/>
      <c r="H11" s="33"/>
      <c r="I11" s="34"/>
      <c r="J11" s="34"/>
    </row>
    <row r="12" spans="1:10" ht="19.5" customHeight="1">
      <c r="A12" s="38" t="s">
        <v>7</v>
      </c>
      <c r="B12" s="39" t="s">
        <v>12</v>
      </c>
      <c r="C12" s="149">
        <v>0</v>
      </c>
      <c r="D12" s="33"/>
      <c r="E12" s="33"/>
      <c r="F12" s="33"/>
      <c r="G12" s="33"/>
      <c r="H12" s="33"/>
      <c r="I12" s="34"/>
      <c r="J12" s="34"/>
    </row>
    <row r="13" spans="1:10" ht="15">
      <c r="A13" s="38"/>
      <c r="B13" s="43"/>
      <c r="C13" s="149"/>
      <c r="D13" s="33"/>
      <c r="E13" s="33"/>
      <c r="F13" s="33"/>
      <c r="G13" s="33"/>
      <c r="H13" s="33"/>
      <c r="I13" s="34"/>
      <c r="J13" s="34"/>
    </row>
    <row r="14" spans="1:10" ht="19.5" customHeight="1">
      <c r="A14" s="35" t="s">
        <v>66</v>
      </c>
      <c r="B14" s="30" t="s">
        <v>67</v>
      </c>
      <c r="C14" s="147">
        <v>0</v>
      </c>
      <c r="D14" s="33"/>
      <c r="E14" s="33"/>
      <c r="F14" s="33"/>
      <c r="G14" s="33"/>
      <c r="H14" s="33"/>
      <c r="I14" s="34"/>
      <c r="J14" s="34"/>
    </row>
    <row r="15" spans="1:10" ht="15">
      <c r="A15" s="33"/>
      <c r="B15" s="33"/>
      <c r="C15" s="33"/>
      <c r="D15" s="33"/>
      <c r="E15" s="33"/>
      <c r="F15" s="33"/>
      <c r="G15" s="33"/>
      <c r="H15" s="33"/>
      <c r="I15" s="34"/>
      <c r="J15" s="34"/>
    </row>
    <row r="16" spans="1:10" ht="15">
      <c r="A16" s="33"/>
      <c r="B16" s="33"/>
      <c r="C16" s="33"/>
      <c r="D16" s="33"/>
      <c r="E16" s="33"/>
      <c r="F16" s="33"/>
      <c r="G16" s="33"/>
      <c r="H16" s="33"/>
      <c r="I16" s="34"/>
      <c r="J16" s="34"/>
    </row>
    <row r="17" spans="1:10" ht="15">
      <c r="A17" s="33"/>
      <c r="B17" s="33"/>
      <c r="C17" s="33"/>
      <c r="D17" s="33"/>
      <c r="E17" s="33"/>
      <c r="F17" s="33"/>
      <c r="G17" s="33"/>
      <c r="H17" s="33"/>
      <c r="I17" s="34"/>
      <c r="J17" s="34"/>
    </row>
    <row r="18" spans="1:10" ht="15">
      <c r="A18" s="33"/>
      <c r="B18" s="33"/>
      <c r="C18" s="33"/>
      <c r="D18" s="33"/>
      <c r="E18" s="33"/>
      <c r="F18" s="33"/>
      <c r="G18" s="33"/>
      <c r="H18" s="33"/>
      <c r="I18" s="34"/>
      <c r="J18" s="34"/>
    </row>
    <row r="19" spans="1:10" ht="15">
      <c r="A19" s="33"/>
      <c r="B19" s="34"/>
      <c r="C19" s="33"/>
      <c r="D19" s="33"/>
      <c r="E19" s="33"/>
      <c r="F19" s="33"/>
      <c r="G19" s="33"/>
      <c r="H19" s="33"/>
      <c r="I19" s="34"/>
      <c r="J19" s="34"/>
    </row>
    <row r="20" spans="1:10" ht="15">
      <c r="A20" s="33"/>
      <c r="B20" s="34"/>
      <c r="C20" s="33"/>
      <c r="D20" s="33"/>
      <c r="E20" s="33"/>
      <c r="F20" s="33"/>
      <c r="G20" s="33"/>
      <c r="H20" s="33"/>
      <c r="I20" s="34"/>
      <c r="J20" s="34"/>
    </row>
    <row r="21" spans="1:10" ht="15">
      <c r="A21" s="34"/>
      <c r="B21" s="34"/>
      <c r="C21" s="34"/>
      <c r="D21" s="34"/>
      <c r="E21" s="34"/>
      <c r="F21" s="34"/>
      <c r="G21" s="34"/>
      <c r="H21" s="34"/>
      <c r="I21" s="34"/>
      <c r="J21" s="34"/>
    </row>
    <row r="22" spans="1:10" ht="15">
      <c r="A22" s="34"/>
      <c r="B22" s="34"/>
      <c r="C22" s="34"/>
      <c r="D22" s="34"/>
      <c r="E22" s="34"/>
      <c r="F22" s="34"/>
      <c r="G22" s="34"/>
      <c r="H22" s="34"/>
      <c r="I22" s="34"/>
      <c r="J22" s="34"/>
    </row>
    <row r="23" spans="1:10" ht="15">
      <c r="A23" s="34"/>
      <c r="B23" s="34"/>
      <c r="C23" s="34"/>
      <c r="D23" s="34"/>
      <c r="E23" s="34"/>
      <c r="F23" s="34"/>
      <c r="G23" s="34"/>
      <c r="H23" s="34"/>
      <c r="I23" s="34"/>
      <c r="J23" s="34"/>
    </row>
    <row r="24" spans="1:10" ht="15">
      <c r="A24" s="34"/>
      <c r="B24" s="34"/>
      <c r="C24" s="34"/>
      <c r="D24" s="34"/>
      <c r="E24" s="34"/>
      <c r="F24" s="34"/>
      <c r="G24" s="34"/>
      <c r="H24" s="34"/>
      <c r="I24" s="34"/>
      <c r="J24" s="34"/>
    </row>
  </sheetData>
  <sheetProtection/>
  <mergeCells count="2">
    <mergeCell ref="A1:C1"/>
    <mergeCell ref="A2:C2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 xml:space="preserve">&amp;RZałącznik nr 10
 do uchwały Rady Gminy w Mircu  nr XVI/98/2008
z dnia 12.03.2008 r. 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K100"/>
  <sheetViews>
    <sheetView showZeros="0" zoomScale="75" zoomScaleNormal="75" zoomScalePageLayoutView="0" workbookViewId="0" topLeftCell="A1">
      <selection activeCell="E21" sqref="E21"/>
    </sheetView>
  </sheetViews>
  <sheetFormatPr defaultColWidth="9.00390625" defaultRowHeight="12.75"/>
  <cols>
    <col min="1" max="1" width="4.00390625" style="84" customWidth="1"/>
    <col min="2" max="2" width="39.75390625" style="0" customWidth="1"/>
    <col min="3" max="3" width="13.25390625" style="0" customWidth="1"/>
    <col min="4" max="5" width="14.875" style="0" bestFit="1" customWidth="1"/>
    <col min="6" max="8" width="13.375" style="0" bestFit="1" customWidth="1"/>
    <col min="9" max="10" width="13.375" style="0" customWidth="1"/>
    <col min="11" max="11" width="13.375" style="0" bestFit="1" customWidth="1"/>
  </cols>
  <sheetData>
    <row r="1" spans="1:11" ht="12.75" customHeight="1">
      <c r="A1" s="274" t="s">
        <v>73</v>
      </c>
      <c r="B1" s="274" t="s">
        <v>59</v>
      </c>
      <c r="C1" s="275"/>
      <c r="D1" s="276"/>
      <c r="E1" s="277" t="s">
        <v>371</v>
      </c>
      <c r="F1" s="275"/>
      <c r="G1" s="275"/>
      <c r="H1" s="275"/>
      <c r="I1" s="275"/>
      <c r="J1" s="275"/>
      <c r="K1" s="276"/>
    </row>
    <row r="2" spans="1:11" ht="12.75">
      <c r="A2" s="274"/>
      <c r="B2" s="274"/>
      <c r="C2" s="60" t="s">
        <v>82</v>
      </c>
      <c r="D2" s="60" t="s">
        <v>83</v>
      </c>
      <c r="E2" s="60" t="s">
        <v>84</v>
      </c>
      <c r="F2" s="60" t="s">
        <v>85</v>
      </c>
      <c r="G2" s="60" t="s">
        <v>17</v>
      </c>
      <c r="H2" s="60" t="s">
        <v>53</v>
      </c>
      <c r="I2" s="60" t="s">
        <v>368</v>
      </c>
      <c r="J2" s="60" t="s">
        <v>369</v>
      </c>
      <c r="K2" s="60" t="s">
        <v>370</v>
      </c>
    </row>
    <row r="3" spans="1:11" ht="12.75">
      <c r="A3" s="61">
        <v>1</v>
      </c>
      <c r="B3" s="61">
        <v>2</v>
      </c>
      <c r="C3" s="61">
        <v>4</v>
      </c>
      <c r="D3" s="61">
        <v>5</v>
      </c>
      <c r="E3" s="61">
        <v>6</v>
      </c>
      <c r="F3" s="61">
        <v>7</v>
      </c>
      <c r="G3" s="61">
        <v>8</v>
      </c>
      <c r="H3" s="61">
        <v>9</v>
      </c>
      <c r="I3" s="61">
        <v>10</v>
      </c>
      <c r="J3" s="61">
        <v>11</v>
      </c>
      <c r="K3" s="61">
        <v>12</v>
      </c>
    </row>
    <row r="4" spans="1:11" s="25" customFormat="1" ht="12.75">
      <c r="A4" s="62">
        <v>1</v>
      </c>
      <c r="B4" s="63" t="s">
        <v>86</v>
      </c>
      <c r="C4" s="64">
        <f>C6+C11</f>
        <v>13597038</v>
      </c>
      <c r="D4" s="65">
        <v>15278448.48</v>
      </c>
      <c r="E4" s="65">
        <v>18143212</v>
      </c>
      <c r="F4" s="64">
        <v>17176306</v>
      </c>
      <c r="G4" s="64">
        <v>18247100</v>
      </c>
      <c r="H4" s="64">
        <v>19158500</v>
      </c>
      <c r="I4" s="64">
        <v>20049300</v>
      </c>
      <c r="J4" s="64">
        <v>20850500</v>
      </c>
      <c r="K4" s="64">
        <v>21632000</v>
      </c>
    </row>
    <row r="5" spans="1:11" ht="12.75">
      <c r="A5" s="66"/>
      <c r="B5" s="67" t="s">
        <v>87</v>
      </c>
      <c r="C5" s="68"/>
      <c r="D5" s="69"/>
      <c r="E5" s="69"/>
      <c r="F5" s="68"/>
      <c r="G5" s="68"/>
      <c r="H5" s="68"/>
      <c r="I5" s="68"/>
      <c r="J5" s="68"/>
      <c r="K5" s="68"/>
    </row>
    <row r="6" spans="1:11" s="74" customFormat="1" ht="12.75">
      <c r="A6" s="70">
        <v>2</v>
      </c>
      <c r="B6" s="71" t="s">
        <v>88</v>
      </c>
      <c r="C6" s="72">
        <f>SUM(C8:C10)</f>
        <v>13165749</v>
      </c>
      <c r="D6" s="73">
        <f>SUM(D8:D10)</f>
        <v>15237022.15</v>
      </c>
      <c r="E6" s="73">
        <f>SUM(E8:E10)</f>
        <v>16860606</v>
      </c>
      <c r="F6" s="72">
        <v>17150706</v>
      </c>
      <c r="G6" s="72">
        <v>18220000</v>
      </c>
      <c r="H6" s="72">
        <v>19130000</v>
      </c>
      <c r="I6" s="72">
        <v>20020000</v>
      </c>
      <c r="J6" s="72">
        <v>20820000</v>
      </c>
      <c r="K6" s="72">
        <v>21600000</v>
      </c>
    </row>
    <row r="7" spans="1:11" ht="12.75">
      <c r="A7" s="66"/>
      <c r="B7" s="67" t="s">
        <v>87</v>
      </c>
      <c r="C7" s="68"/>
      <c r="D7" s="69"/>
      <c r="E7" s="69"/>
      <c r="F7" s="68"/>
      <c r="G7" s="68"/>
      <c r="H7" s="68"/>
      <c r="I7" s="68"/>
      <c r="J7" s="68"/>
      <c r="K7" s="68"/>
    </row>
    <row r="8" spans="1:11" ht="14.25">
      <c r="A8" s="66">
        <v>3</v>
      </c>
      <c r="B8" s="75" t="s">
        <v>137</v>
      </c>
      <c r="C8" s="76">
        <v>2391608</v>
      </c>
      <c r="D8" s="77">
        <v>2675339.25</v>
      </c>
      <c r="E8" s="77">
        <v>2889635</v>
      </c>
      <c r="F8" s="76">
        <v>3497461</v>
      </c>
      <c r="G8" s="76">
        <v>3650000</v>
      </c>
      <c r="H8" s="76">
        <v>3830000</v>
      </c>
      <c r="I8" s="76">
        <v>3950000</v>
      </c>
      <c r="J8" s="76">
        <v>4070000</v>
      </c>
      <c r="K8" s="76">
        <v>4200000</v>
      </c>
    </row>
    <row r="9" spans="1:11" ht="12.75">
      <c r="A9" s="66">
        <v>4</v>
      </c>
      <c r="B9" s="75" t="s">
        <v>89</v>
      </c>
      <c r="C9" s="76">
        <v>7983535</v>
      </c>
      <c r="D9" s="77">
        <v>8683780</v>
      </c>
      <c r="E9" s="77">
        <v>9328787</v>
      </c>
      <c r="F9" s="76">
        <v>9878985</v>
      </c>
      <c r="G9" s="76">
        <v>10570000</v>
      </c>
      <c r="H9" s="76">
        <v>11100000</v>
      </c>
      <c r="I9" s="76">
        <v>11700000</v>
      </c>
      <c r="J9" s="76">
        <v>12250000</v>
      </c>
      <c r="K9" s="76">
        <v>12750000</v>
      </c>
    </row>
    <row r="10" spans="1:11" ht="12.75">
      <c r="A10" s="66">
        <v>5</v>
      </c>
      <c r="B10" s="75" t="s">
        <v>90</v>
      </c>
      <c r="C10" s="76">
        <v>2790606</v>
      </c>
      <c r="D10" s="77">
        <v>3877902.9</v>
      </c>
      <c r="E10" s="77">
        <v>4642184</v>
      </c>
      <c r="F10" s="76">
        <v>3774260</v>
      </c>
      <c r="G10" s="76">
        <v>4000000</v>
      </c>
      <c r="H10" s="76">
        <v>4200000</v>
      </c>
      <c r="I10" s="76">
        <v>4370000</v>
      </c>
      <c r="J10" s="76">
        <v>4500000</v>
      </c>
      <c r="K10" s="76">
        <v>4650000</v>
      </c>
    </row>
    <row r="11" spans="1:11" s="74" customFormat="1" ht="12.75">
      <c r="A11" s="70">
        <v>6</v>
      </c>
      <c r="B11" s="71" t="s">
        <v>91</v>
      </c>
      <c r="C11" s="78">
        <v>431289</v>
      </c>
      <c r="D11" s="79">
        <v>41426.33</v>
      </c>
      <c r="E11" s="78">
        <v>1282606</v>
      </c>
      <c r="F11" s="78">
        <v>25600</v>
      </c>
      <c r="G11" s="78">
        <v>27100</v>
      </c>
      <c r="H11" s="78">
        <v>28500</v>
      </c>
      <c r="I11" s="78">
        <v>29300</v>
      </c>
      <c r="J11" s="78">
        <v>30500</v>
      </c>
      <c r="K11" s="78">
        <v>32000</v>
      </c>
    </row>
    <row r="12" spans="1:11" ht="12.75">
      <c r="A12" s="66"/>
      <c r="B12" s="67" t="s">
        <v>92</v>
      </c>
      <c r="C12" s="76"/>
      <c r="D12" s="77"/>
      <c r="E12" s="77"/>
      <c r="F12" s="76"/>
      <c r="G12" s="76"/>
      <c r="H12" s="76"/>
      <c r="I12" s="76"/>
      <c r="J12" s="76"/>
      <c r="K12" s="76"/>
    </row>
    <row r="13" spans="1:11" ht="12.75">
      <c r="A13" s="66">
        <v>7</v>
      </c>
      <c r="B13" s="75" t="s">
        <v>93</v>
      </c>
      <c r="C13" s="76">
        <v>81000</v>
      </c>
      <c r="D13" s="77">
        <v>2410</v>
      </c>
      <c r="E13" s="77">
        <v>182824</v>
      </c>
      <c r="F13" s="76">
        <v>0</v>
      </c>
      <c r="G13" s="76"/>
      <c r="H13" s="76"/>
      <c r="I13" s="76"/>
      <c r="J13" s="76"/>
      <c r="K13" s="76"/>
    </row>
    <row r="14" spans="1:11" ht="12.75">
      <c r="A14" s="66">
        <v>8</v>
      </c>
      <c r="B14" s="75" t="s">
        <v>94</v>
      </c>
      <c r="C14" s="76">
        <v>329940</v>
      </c>
      <c r="D14" s="77">
        <v>15900</v>
      </c>
      <c r="E14" s="77">
        <v>1071446</v>
      </c>
      <c r="F14" s="76">
        <v>0</v>
      </c>
      <c r="G14" s="76"/>
      <c r="H14" s="76"/>
      <c r="I14" s="76"/>
      <c r="J14" s="76"/>
      <c r="K14" s="76"/>
    </row>
    <row r="15" spans="1:11" s="25" customFormat="1" ht="12.75">
      <c r="A15" s="62">
        <v>9</v>
      </c>
      <c r="B15" s="63" t="s">
        <v>95</v>
      </c>
      <c r="C15" s="64">
        <f>C17+C21</f>
        <v>14920368</v>
      </c>
      <c r="D15" s="65">
        <f>D17+D21</f>
        <v>15360586.85</v>
      </c>
      <c r="E15" s="65">
        <v>18101591</v>
      </c>
      <c r="F15" s="64">
        <v>17105175</v>
      </c>
      <c r="G15" s="64">
        <v>16925678</v>
      </c>
      <c r="H15" s="64">
        <v>18618500</v>
      </c>
      <c r="I15" s="64">
        <v>19749300</v>
      </c>
      <c r="J15" s="64">
        <v>20550500</v>
      </c>
      <c r="K15" s="64">
        <v>21332000</v>
      </c>
    </row>
    <row r="16" spans="1:11" ht="12.75">
      <c r="A16" s="66"/>
      <c r="B16" s="67" t="s">
        <v>87</v>
      </c>
      <c r="C16" s="68"/>
      <c r="D16" s="69"/>
      <c r="E16" s="69"/>
      <c r="F16" s="68"/>
      <c r="G16" s="68"/>
      <c r="H16" s="68"/>
      <c r="I16" s="68"/>
      <c r="J16" s="68"/>
      <c r="K16" s="68"/>
    </row>
    <row r="17" spans="1:11" s="74" customFormat="1" ht="12.75">
      <c r="A17" s="70">
        <v>10</v>
      </c>
      <c r="B17" s="71" t="s">
        <v>96</v>
      </c>
      <c r="C17" s="78">
        <v>13604338</v>
      </c>
      <c r="D17" s="79">
        <v>13859958.03</v>
      </c>
      <c r="E17" s="79">
        <v>16164809</v>
      </c>
      <c r="F17" s="78">
        <v>15406425</v>
      </c>
      <c r="G17" s="78">
        <v>16020678</v>
      </c>
      <c r="H17" s="78">
        <v>16800000</v>
      </c>
      <c r="I17" s="78">
        <v>17640000</v>
      </c>
      <c r="J17" s="78">
        <v>18350000</v>
      </c>
      <c r="K17" s="78">
        <v>19000000</v>
      </c>
    </row>
    <row r="18" spans="1:11" ht="12.75">
      <c r="A18" s="66"/>
      <c r="B18" s="67" t="s">
        <v>92</v>
      </c>
      <c r="C18" s="76"/>
      <c r="D18" s="77"/>
      <c r="E18" s="77"/>
      <c r="F18" s="76"/>
      <c r="G18" s="76"/>
      <c r="H18" s="76"/>
      <c r="I18" s="76"/>
      <c r="J18" s="76"/>
      <c r="K18" s="76"/>
    </row>
    <row r="19" spans="1:11" ht="12.75">
      <c r="A19" s="66">
        <v>11</v>
      </c>
      <c r="B19" s="75" t="s">
        <v>97</v>
      </c>
      <c r="C19" s="76">
        <v>188918</v>
      </c>
      <c r="D19" s="77">
        <v>154368.61</v>
      </c>
      <c r="E19" s="77">
        <v>200000</v>
      </c>
      <c r="F19" s="76">
        <v>180000</v>
      </c>
      <c r="G19" s="76">
        <v>160000</v>
      </c>
      <c r="H19" s="76">
        <v>100000</v>
      </c>
      <c r="I19" s="76">
        <v>50000</v>
      </c>
      <c r="J19" s="76">
        <v>30000</v>
      </c>
      <c r="K19" s="76">
        <v>15000</v>
      </c>
    </row>
    <row r="20" spans="1:11" ht="12.75">
      <c r="A20" s="66">
        <v>12</v>
      </c>
      <c r="B20" s="75" t="s">
        <v>98</v>
      </c>
      <c r="C20" s="76">
        <v>0</v>
      </c>
      <c r="D20" s="77"/>
      <c r="E20" s="77"/>
      <c r="F20" s="76"/>
      <c r="G20" s="76"/>
      <c r="H20" s="76"/>
      <c r="I20" s="76"/>
      <c r="J20" s="76"/>
      <c r="K20" s="76"/>
    </row>
    <row r="21" spans="1:11" s="74" customFormat="1" ht="12.75">
      <c r="A21" s="70">
        <v>13</v>
      </c>
      <c r="B21" s="71" t="s">
        <v>99</v>
      </c>
      <c r="C21" s="78">
        <v>1316030</v>
      </c>
      <c r="D21" s="79">
        <v>1500628.82</v>
      </c>
      <c r="E21" s="79">
        <v>1936782</v>
      </c>
      <c r="F21" s="78">
        <v>1698750</v>
      </c>
      <c r="G21" s="78">
        <v>905000</v>
      </c>
      <c r="H21" s="78">
        <v>1818500</v>
      </c>
      <c r="I21" s="78">
        <v>2109300</v>
      </c>
      <c r="J21" s="78">
        <v>2200500</v>
      </c>
      <c r="K21" s="78">
        <v>2332000</v>
      </c>
    </row>
    <row r="22" spans="1:11" ht="12.75">
      <c r="A22" s="66">
        <v>14</v>
      </c>
      <c r="B22" s="80" t="s">
        <v>100</v>
      </c>
      <c r="C22" s="68">
        <f aca="true" t="shared" si="0" ref="C22:K22">C4-C15</f>
        <v>-1323330</v>
      </c>
      <c r="D22" s="69">
        <f t="shared" si="0"/>
        <v>-82138.36999999918</v>
      </c>
      <c r="E22" s="69">
        <f t="shared" si="0"/>
        <v>41621</v>
      </c>
      <c r="F22" s="68">
        <f t="shared" si="0"/>
        <v>71131</v>
      </c>
      <c r="G22" s="68">
        <f t="shared" si="0"/>
        <v>1321422</v>
      </c>
      <c r="H22" s="68">
        <f t="shared" si="0"/>
        <v>540000</v>
      </c>
      <c r="I22" s="68">
        <v>300000</v>
      </c>
      <c r="J22" s="68"/>
      <c r="K22" s="68">
        <f t="shared" si="0"/>
        <v>300000</v>
      </c>
    </row>
    <row r="23" spans="1:11" ht="12.75">
      <c r="A23" s="66">
        <v>15</v>
      </c>
      <c r="B23" s="80" t="s">
        <v>101</v>
      </c>
      <c r="C23" s="68">
        <f aca="true" t="shared" si="1" ref="C23:K23">C24-C40</f>
        <v>349195</v>
      </c>
      <c r="D23" s="69">
        <f t="shared" si="1"/>
        <v>479601</v>
      </c>
      <c r="E23" s="69">
        <f t="shared" si="1"/>
        <v>-41621</v>
      </c>
      <c r="F23" s="68">
        <f t="shared" si="1"/>
        <v>-71128</v>
      </c>
      <c r="G23" s="68">
        <f t="shared" si="1"/>
        <v>-1321422</v>
      </c>
      <c r="H23" s="68">
        <f t="shared" si="1"/>
        <v>-540000</v>
      </c>
      <c r="I23" s="68">
        <v>-300000</v>
      </c>
      <c r="J23" s="68"/>
      <c r="K23" s="68">
        <f t="shared" si="1"/>
        <v>-300000</v>
      </c>
    </row>
    <row r="24" spans="1:11" ht="14.25">
      <c r="A24" s="66">
        <v>16</v>
      </c>
      <c r="B24" s="80" t="s">
        <v>138</v>
      </c>
      <c r="C24" s="68">
        <f aca="true" t="shared" si="2" ref="C24:K24">C26+C29+C30+C31+C34+C37+C38+C39</f>
        <v>1212425</v>
      </c>
      <c r="D24" s="69">
        <f t="shared" si="2"/>
        <v>1512926</v>
      </c>
      <c r="E24" s="69">
        <f t="shared" si="2"/>
        <v>1809106</v>
      </c>
      <c r="F24" s="68">
        <f t="shared" si="2"/>
        <v>1335900</v>
      </c>
      <c r="G24" s="68">
        <f t="shared" si="2"/>
        <v>0</v>
      </c>
      <c r="H24" s="68">
        <f t="shared" si="2"/>
        <v>0</v>
      </c>
      <c r="I24" s="68"/>
      <c r="J24" s="68"/>
      <c r="K24" s="68">
        <f t="shared" si="2"/>
        <v>0</v>
      </c>
    </row>
    <row r="25" spans="1:11" ht="12.75">
      <c r="A25" s="66"/>
      <c r="B25" s="67" t="s">
        <v>87</v>
      </c>
      <c r="C25" s="68"/>
      <c r="D25" s="69"/>
      <c r="E25" s="69"/>
      <c r="F25" s="68"/>
      <c r="G25" s="68"/>
      <c r="H25" s="68"/>
      <c r="I25" s="68"/>
      <c r="J25" s="68"/>
      <c r="K25" s="68"/>
    </row>
    <row r="26" spans="1:11" ht="12.75" customHeight="1">
      <c r="A26" s="66">
        <v>17</v>
      </c>
      <c r="B26" s="67" t="s">
        <v>102</v>
      </c>
      <c r="C26" s="76">
        <v>976809</v>
      </c>
      <c r="D26" s="77">
        <v>1171031</v>
      </c>
      <c r="E26" s="77">
        <v>1411644</v>
      </c>
      <c r="F26" s="76">
        <v>1335900</v>
      </c>
      <c r="G26" s="76"/>
      <c r="H26" s="76"/>
      <c r="I26" s="76"/>
      <c r="J26" s="76"/>
      <c r="K26" s="76">
        <v>0</v>
      </c>
    </row>
    <row r="27" spans="1:11" ht="12.75" customHeight="1">
      <c r="A27" s="66"/>
      <c r="B27" s="67" t="s">
        <v>5</v>
      </c>
      <c r="C27" s="76"/>
      <c r="D27" s="77"/>
      <c r="E27" s="77"/>
      <c r="F27" s="76"/>
      <c r="G27" s="76"/>
      <c r="H27" s="76"/>
      <c r="I27" s="76"/>
      <c r="J27" s="76"/>
      <c r="K27" s="76"/>
    </row>
    <row r="28" spans="1:11" ht="51">
      <c r="A28" s="66">
        <v>18</v>
      </c>
      <c r="B28" s="67" t="s">
        <v>103</v>
      </c>
      <c r="C28" s="76"/>
      <c r="D28" s="77">
        <v>871040</v>
      </c>
      <c r="E28" s="77"/>
      <c r="F28" s="76"/>
      <c r="G28" s="76"/>
      <c r="H28" s="76"/>
      <c r="I28" s="76"/>
      <c r="J28" s="76"/>
      <c r="K28" s="76"/>
    </row>
    <row r="29" spans="1:11" ht="12.75">
      <c r="A29" s="66">
        <v>19</v>
      </c>
      <c r="B29" s="67" t="s">
        <v>104</v>
      </c>
      <c r="C29" s="76"/>
      <c r="D29" s="77"/>
      <c r="E29" s="77"/>
      <c r="F29" s="76"/>
      <c r="G29" s="76"/>
      <c r="H29" s="76"/>
      <c r="I29" s="76"/>
      <c r="J29" s="76"/>
      <c r="K29" s="76"/>
    </row>
    <row r="30" spans="1:11" ht="12.75">
      <c r="A30" s="66">
        <v>20</v>
      </c>
      <c r="B30" s="67" t="s">
        <v>105</v>
      </c>
      <c r="C30" s="76"/>
      <c r="D30" s="77"/>
      <c r="E30" s="77"/>
      <c r="F30" s="76"/>
      <c r="G30" s="76"/>
      <c r="H30" s="76"/>
      <c r="I30" s="76"/>
      <c r="J30" s="76"/>
      <c r="K30" s="76"/>
    </row>
    <row r="31" spans="1:11" ht="12.75">
      <c r="A31" s="66">
        <v>21</v>
      </c>
      <c r="B31" s="67" t="s">
        <v>106</v>
      </c>
      <c r="C31" s="76"/>
      <c r="D31" s="77"/>
      <c r="E31" s="77"/>
      <c r="F31" s="76"/>
      <c r="G31" s="76"/>
      <c r="H31" s="76"/>
      <c r="I31" s="76"/>
      <c r="J31" s="76"/>
      <c r="K31" s="76"/>
    </row>
    <row r="32" spans="1:11" ht="12.75">
      <c r="A32" s="66"/>
      <c r="B32" s="67" t="s">
        <v>5</v>
      </c>
      <c r="C32" s="76"/>
      <c r="D32" s="77"/>
      <c r="E32" s="77"/>
      <c r="F32" s="76"/>
      <c r="G32" s="76"/>
      <c r="H32" s="76"/>
      <c r="I32" s="76"/>
      <c r="J32" s="76"/>
      <c r="K32" s="76"/>
    </row>
    <row r="33" spans="1:11" ht="51">
      <c r="A33" s="66">
        <v>22</v>
      </c>
      <c r="B33" s="67" t="s">
        <v>103</v>
      </c>
      <c r="C33" s="76"/>
      <c r="D33" s="77"/>
      <c r="E33" s="77"/>
      <c r="F33" s="76"/>
      <c r="G33" s="76"/>
      <c r="H33" s="76"/>
      <c r="I33" s="76"/>
      <c r="J33" s="76"/>
      <c r="K33" s="76"/>
    </row>
    <row r="34" spans="1:11" ht="25.5">
      <c r="A34" s="66">
        <v>23</v>
      </c>
      <c r="B34" s="67" t="s">
        <v>107</v>
      </c>
      <c r="C34" s="76"/>
      <c r="D34" s="77"/>
      <c r="E34" s="77"/>
      <c r="F34" s="76"/>
      <c r="G34" s="76"/>
      <c r="H34" s="76"/>
      <c r="I34" s="76"/>
      <c r="J34" s="76"/>
      <c r="K34" s="76"/>
    </row>
    <row r="35" spans="1:11" ht="12.75">
      <c r="A35" s="66"/>
      <c r="B35" s="67" t="s">
        <v>5</v>
      </c>
      <c r="C35" s="76"/>
      <c r="D35" s="77"/>
      <c r="E35" s="77"/>
      <c r="F35" s="76"/>
      <c r="G35" s="76"/>
      <c r="H35" s="76"/>
      <c r="I35" s="76"/>
      <c r="J35" s="76"/>
      <c r="K35" s="76"/>
    </row>
    <row r="36" spans="1:11" ht="51">
      <c r="A36" s="66">
        <v>24</v>
      </c>
      <c r="B36" s="67" t="s">
        <v>103</v>
      </c>
      <c r="C36" s="76"/>
      <c r="D36" s="77"/>
      <c r="E36" s="77"/>
      <c r="F36" s="76"/>
      <c r="G36" s="76"/>
      <c r="H36" s="76"/>
      <c r="I36" s="76"/>
      <c r="J36" s="76"/>
      <c r="K36" s="76"/>
    </row>
    <row r="37" spans="1:11" ht="12.75">
      <c r="A37" s="66">
        <v>25</v>
      </c>
      <c r="B37" s="81" t="s">
        <v>108</v>
      </c>
      <c r="C37" s="76"/>
      <c r="D37" s="77"/>
      <c r="E37" s="77"/>
      <c r="F37" s="76"/>
      <c r="G37" s="76"/>
      <c r="H37" s="76"/>
      <c r="I37" s="76"/>
      <c r="J37" s="76"/>
      <c r="K37" s="76"/>
    </row>
    <row r="38" spans="1:11" ht="12.75">
      <c r="A38" s="66">
        <v>26</v>
      </c>
      <c r="B38" s="67" t="s">
        <v>109</v>
      </c>
      <c r="C38" s="76">
        <v>235616</v>
      </c>
      <c r="D38" s="77">
        <v>341895</v>
      </c>
      <c r="E38" s="77">
        <v>397462</v>
      </c>
      <c r="F38" s="76"/>
      <c r="G38" s="76"/>
      <c r="H38" s="76"/>
      <c r="I38" s="76"/>
      <c r="J38" s="76"/>
      <c r="K38" s="76"/>
    </row>
    <row r="39" spans="1:11" ht="12.75">
      <c r="A39" s="66">
        <v>27</v>
      </c>
      <c r="B39" s="67" t="s">
        <v>110</v>
      </c>
      <c r="C39" s="76"/>
      <c r="D39" s="77"/>
      <c r="E39" s="77"/>
      <c r="F39" s="76"/>
      <c r="G39" s="76"/>
      <c r="H39" s="76"/>
      <c r="I39" s="76"/>
      <c r="J39" s="76"/>
      <c r="K39" s="76"/>
    </row>
    <row r="40" spans="1:11" ht="14.25">
      <c r="A40" s="66">
        <v>28</v>
      </c>
      <c r="B40" s="80" t="s">
        <v>139</v>
      </c>
      <c r="C40" s="68">
        <v>863230</v>
      </c>
      <c r="D40" s="69">
        <f>D42+D45+D46+D47+D50+D53</f>
        <v>1033325</v>
      </c>
      <c r="E40" s="69">
        <f>E42+E45+E46+E47+E50+E53</f>
        <v>1850727</v>
      </c>
      <c r="F40" s="68">
        <v>1407028</v>
      </c>
      <c r="G40" s="68">
        <v>1321422</v>
      </c>
      <c r="H40" s="68">
        <v>540000</v>
      </c>
      <c r="I40" s="68">
        <v>300000</v>
      </c>
      <c r="J40" s="68">
        <v>300000</v>
      </c>
      <c r="K40" s="68">
        <v>300000</v>
      </c>
    </row>
    <row r="41" spans="1:11" ht="12.75">
      <c r="A41" s="66"/>
      <c r="B41" s="67" t="s">
        <v>87</v>
      </c>
      <c r="C41" s="68"/>
      <c r="D41" s="69"/>
      <c r="E41" s="69"/>
      <c r="F41" s="68"/>
      <c r="G41" s="68"/>
      <c r="H41" s="68"/>
      <c r="I41" s="68"/>
      <c r="J41" s="68"/>
      <c r="K41" s="68"/>
    </row>
    <row r="42" spans="1:11" ht="25.5">
      <c r="A42" s="66">
        <v>29</v>
      </c>
      <c r="B42" s="67" t="s">
        <v>111</v>
      </c>
      <c r="C42" s="76">
        <v>863230</v>
      </c>
      <c r="D42" s="77">
        <v>1033325</v>
      </c>
      <c r="E42" s="77">
        <v>1850727</v>
      </c>
      <c r="F42" s="76">
        <v>1407028</v>
      </c>
      <c r="G42" s="76">
        <v>1321422</v>
      </c>
      <c r="H42" s="76">
        <v>540000</v>
      </c>
      <c r="I42" s="76">
        <v>300000</v>
      </c>
      <c r="J42" s="76">
        <v>300000</v>
      </c>
      <c r="K42" s="76">
        <v>300000</v>
      </c>
    </row>
    <row r="43" spans="1:11" ht="12.75">
      <c r="A43" s="66"/>
      <c r="B43" s="67" t="s">
        <v>5</v>
      </c>
      <c r="C43" s="76"/>
      <c r="D43" s="77"/>
      <c r="E43" s="77"/>
      <c r="F43" s="76"/>
      <c r="G43" s="76"/>
      <c r="H43" s="76"/>
      <c r="I43" s="76"/>
      <c r="J43" s="76"/>
      <c r="K43" s="76"/>
    </row>
    <row r="44" spans="1:11" ht="51">
      <c r="A44" s="66">
        <v>30</v>
      </c>
      <c r="B44" s="67" t="s">
        <v>103</v>
      </c>
      <c r="C44" s="76"/>
      <c r="D44" s="77"/>
      <c r="E44" s="77">
        <v>761240</v>
      </c>
      <c r="F44" s="76"/>
      <c r="G44" s="76"/>
      <c r="H44" s="76"/>
      <c r="I44" s="76"/>
      <c r="J44" s="76"/>
      <c r="K44" s="76"/>
    </row>
    <row r="45" spans="1:11" ht="12.75">
      <c r="A45" s="66">
        <v>31</v>
      </c>
      <c r="B45" s="67" t="s">
        <v>112</v>
      </c>
      <c r="C45" s="76"/>
      <c r="D45" s="77"/>
      <c r="E45" s="77"/>
      <c r="F45" s="76"/>
      <c r="G45" s="76"/>
      <c r="H45" s="76"/>
      <c r="I45" s="76"/>
      <c r="J45" s="76"/>
      <c r="K45" s="76"/>
    </row>
    <row r="46" spans="1:11" ht="12.75">
      <c r="A46" s="66">
        <v>32</v>
      </c>
      <c r="B46" s="67" t="s">
        <v>113</v>
      </c>
      <c r="C46" s="76"/>
      <c r="D46" s="77"/>
      <c r="E46" s="77"/>
      <c r="F46" s="76"/>
      <c r="G46" s="76"/>
      <c r="H46" s="76"/>
      <c r="I46" s="76"/>
      <c r="J46" s="76"/>
      <c r="K46" s="76"/>
    </row>
    <row r="47" spans="1:11" ht="12.75">
      <c r="A47" s="66">
        <v>33</v>
      </c>
      <c r="B47" s="67" t="s">
        <v>114</v>
      </c>
      <c r="C47" s="76"/>
      <c r="D47" s="77"/>
      <c r="E47" s="77"/>
      <c r="F47" s="76"/>
      <c r="G47" s="76"/>
      <c r="H47" s="76"/>
      <c r="I47" s="76"/>
      <c r="J47" s="76"/>
      <c r="K47" s="76"/>
    </row>
    <row r="48" spans="1:11" ht="12.75">
      <c r="A48" s="66"/>
      <c r="B48" s="67" t="s">
        <v>5</v>
      </c>
      <c r="C48" s="76"/>
      <c r="D48" s="77"/>
      <c r="E48" s="77"/>
      <c r="F48" s="76"/>
      <c r="G48" s="76"/>
      <c r="H48" s="76"/>
      <c r="I48" s="76"/>
      <c r="J48" s="76"/>
      <c r="K48" s="76"/>
    </row>
    <row r="49" spans="1:11" ht="51">
      <c r="A49" s="66">
        <v>34</v>
      </c>
      <c r="B49" s="67" t="s">
        <v>103</v>
      </c>
      <c r="C49" s="76"/>
      <c r="D49" s="77"/>
      <c r="E49" s="77"/>
      <c r="F49" s="76"/>
      <c r="G49" s="76"/>
      <c r="H49" s="76"/>
      <c r="I49" s="76"/>
      <c r="J49" s="76"/>
      <c r="K49" s="76"/>
    </row>
    <row r="50" spans="1:11" ht="12.75">
      <c r="A50" s="66">
        <v>35</v>
      </c>
      <c r="B50" s="67" t="s">
        <v>115</v>
      </c>
      <c r="C50" s="76"/>
      <c r="D50" s="77"/>
      <c r="E50" s="77"/>
      <c r="F50" s="76"/>
      <c r="G50" s="76"/>
      <c r="H50" s="76"/>
      <c r="I50" s="76"/>
      <c r="J50" s="76"/>
      <c r="K50" s="76"/>
    </row>
    <row r="51" spans="1:11" ht="12.75">
      <c r="A51" s="66"/>
      <c r="B51" s="67" t="s">
        <v>5</v>
      </c>
      <c r="C51" s="76"/>
      <c r="D51" s="77"/>
      <c r="E51" s="77"/>
      <c r="F51" s="76"/>
      <c r="G51" s="76"/>
      <c r="H51" s="76"/>
      <c r="I51" s="76"/>
      <c r="J51" s="76"/>
      <c r="K51" s="76"/>
    </row>
    <row r="52" spans="1:11" ht="51">
      <c r="A52" s="66">
        <v>36</v>
      </c>
      <c r="B52" s="67" t="s">
        <v>103</v>
      </c>
      <c r="C52" s="76"/>
      <c r="D52" s="77"/>
      <c r="E52" s="77"/>
      <c r="F52" s="76"/>
      <c r="G52" s="76"/>
      <c r="H52" s="76"/>
      <c r="I52" s="76"/>
      <c r="J52" s="76"/>
      <c r="K52" s="76"/>
    </row>
    <row r="53" spans="1:11" ht="12.75">
      <c r="A53" s="66">
        <v>37</v>
      </c>
      <c r="B53" s="67" t="s">
        <v>116</v>
      </c>
      <c r="C53" s="76"/>
      <c r="D53" s="77"/>
      <c r="E53" s="77"/>
      <c r="F53" s="76"/>
      <c r="G53" s="76"/>
      <c r="H53" s="76"/>
      <c r="I53" s="76"/>
      <c r="J53" s="76"/>
      <c r="K53" s="76"/>
    </row>
    <row r="54" spans="1:11" ht="14.25">
      <c r="A54" s="66">
        <v>38</v>
      </c>
      <c r="B54" s="80" t="s">
        <v>140</v>
      </c>
      <c r="C54" s="68">
        <f aca="true" t="shared" si="3" ref="C54:K54">C56+C59+C62+C65+C66</f>
        <v>3133927</v>
      </c>
      <c r="D54" s="68">
        <f t="shared" si="3"/>
        <v>3271633</v>
      </c>
      <c r="E54" s="68">
        <f t="shared" si="3"/>
        <v>2832550</v>
      </c>
      <c r="F54" s="68">
        <f t="shared" si="3"/>
        <v>2761422</v>
      </c>
      <c r="G54" s="68">
        <f t="shared" si="3"/>
        <v>1440000</v>
      </c>
      <c r="H54" s="68">
        <f t="shared" si="3"/>
        <v>900000</v>
      </c>
      <c r="I54" s="68">
        <f t="shared" si="3"/>
        <v>600000</v>
      </c>
      <c r="J54" s="68">
        <f t="shared" si="3"/>
        <v>300000</v>
      </c>
      <c r="K54" s="68">
        <f t="shared" si="3"/>
        <v>0</v>
      </c>
    </row>
    <row r="55" spans="1:11" ht="12.75">
      <c r="A55" s="66"/>
      <c r="B55" s="67" t="s">
        <v>87</v>
      </c>
      <c r="C55" s="68"/>
      <c r="D55" s="69"/>
      <c r="E55" s="69"/>
      <c r="F55" s="68"/>
      <c r="G55" s="68"/>
      <c r="H55" s="68"/>
      <c r="I55" s="68"/>
      <c r="J55" s="68"/>
      <c r="K55" s="68"/>
    </row>
    <row r="56" spans="1:11" ht="25.5">
      <c r="A56" s="66">
        <v>39</v>
      </c>
      <c r="B56" s="67" t="s">
        <v>117</v>
      </c>
      <c r="C56" s="76">
        <v>3133927</v>
      </c>
      <c r="D56" s="77">
        <v>3271633</v>
      </c>
      <c r="E56" s="77">
        <f aca="true" t="shared" si="4" ref="E56:K56">D56+E26-E42</f>
        <v>2832550</v>
      </c>
      <c r="F56" s="76">
        <f t="shared" si="4"/>
        <v>2761422</v>
      </c>
      <c r="G56" s="76">
        <f t="shared" si="4"/>
        <v>1440000</v>
      </c>
      <c r="H56" s="76">
        <f t="shared" si="4"/>
        <v>900000</v>
      </c>
      <c r="I56" s="76">
        <f t="shared" si="4"/>
        <v>600000</v>
      </c>
      <c r="J56" s="76">
        <f t="shared" si="4"/>
        <v>300000</v>
      </c>
      <c r="K56" s="76">
        <f t="shared" si="4"/>
        <v>0</v>
      </c>
    </row>
    <row r="57" spans="1:11" ht="12.75">
      <c r="A57" s="66"/>
      <c r="B57" s="67" t="s">
        <v>5</v>
      </c>
      <c r="C57" s="76"/>
      <c r="D57" s="77"/>
      <c r="E57" s="77"/>
      <c r="F57" s="76"/>
      <c r="G57" s="76"/>
      <c r="H57" s="76"/>
      <c r="I57" s="76"/>
      <c r="J57" s="76"/>
      <c r="K57" s="76"/>
    </row>
    <row r="58" spans="1:11" ht="51">
      <c r="A58" s="66">
        <v>40</v>
      </c>
      <c r="B58" s="67" t="s">
        <v>103</v>
      </c>
      <c r="C58" s="76"/>
      <c r="D58" s="77"/>
      <c r="E58" s="77"/>
      <c r="F58" s="76"/>
      <c r="G58" s="76"/>
      <c r="H58" s="76"/>
      <c r="I58" s="76"/>
      <c r="J58" s="76"/>
      <c r="K58" s="76"/>
    </row>
    <row r="59" spans="1:11" ht="12.75">
      <c r="A59" s="66">
        <v>41</v>
      </c>
      <c r="B59" s="67" t="s">
        <v>118</v>
      </c>
      <c r="C59" s="76"/>
      <c r="D59" s="77"/>
      <c r="E59" s="77"/>
      <c r="F59" s="76"/>
      <c r="G59" s="76"/>
      <c r="H59" s="76"/>
      <c r="I59" s="76"/>
      <c r="J59" s="76"/>
      <c r="K59" s="76"/>
    </row>
    <row r="60" spans="1:11" ht="12.75">
      <c r="A60" s="66"/>
      <c r="B60" s="67" t="s">
        <v>5</v>
      </c>
      <c r="C60" s="76"/>
      <c r="D60" s="77"/>
      <c r="E60" s="77"/>
      <c r="F60" s="76"/>
      <c r="G60" s="76"/>
      <c r="H60" s="76"/>
      <c r="I60" s="76"/>
      <c r="J60" s="76"/>
      <c r="K60" s="76"/>
    </row>
    <row r="61" spans="1:11" ht="51">
      <c r="A61" s="66">
        <v>42</v>
      </c>
      <c r="B61" s="67" t="s">
        <v>103</v>
      </c>
      <c r="C61" s="76"/>
      <c r="D61" s="77"/>
      <c r="E61" s="77"/>
      <c r="F61" s="76"/>
      <c r="G61" s="76"/>
      <c r="H61" s="76"/>
      <c r="I61" s="76"/>
      <c r="J61" s="76"/>
      <c r="K61" s="76"/>
    </row>
    <row r="62" spans="1:11" ht="12.75">
      <c r="A62" s="66">
        <v>43</v>
      </c>
      <c r="B62" s="67" t="s">
        <v>119</v>
      </c>
      <c r="C62" s="76"/>
      <c r="D62" s="77"/>
      <c r="E62" s="77"/>
      <c r="F62" s="76"/>
      <c r="G62" s="76"/>
      <c r="H62" s="76"/>
      <c r="I62" s="76"/>
      <c r="J62" s="76"/>
      <c r="K62" s="76"/>
    </row>
    <row r="63" spans="1:11" ht="12.75">
      <c r="A63" s="66"/>
      <c r="B63" s="67" t="s">
        <v>5</v>
      </c>
      <c r="C63" s="76"/>
      <c r="D63" s="77"/>
      <c r="E63" s="77"/>
      <c r="F63" s="76"/>
      <c r="G63" s="76"/>
      <c r="H63" s="76"/>
      <c r="I63" s="76"/>
      <c r="J63" s="76"/>
      <c r="K63" s="76"/>
    </row>
    <row r="64" spans="1:11" ht="51">
      <c r="A64" s="66">
        <v>44</v>
      </c>
      <c r="B64" s="67" t="s">
        <v>103</v>
      </c>
      <c r="C64" s="76"/>
      <c r="D64" s="77"/>
      <c r="E64" s="77"/>
      <c r="F64" s="76"/>
      <c r="G64" s="76"/>
      <c r="H64" s="76"/>
      <c r="I64" s="76"/>
      <c r="J64" s="76"/>
      <c r="K64" s="76"/>
    </row>
    <row r="65" spans="1:11" ht="14.25">
      <c r="A65" s="66">
        <v>45</v>
      </c>
      <c r="B65" s="67" t="s">
        <v>141</v>
      </c>
      <c r="C65" s="76"/>
      <c r="D65" s="77"/>
      <c r="E65" s="77"/>
      <c r="F65" s="76"/>
      <c r="G65" s="76"/>
      <c r="H65" s="76"/>
      <c r="I65" s="76"/>
      <c r="J65" s="76"/>
      <c r="K65" s="76"/>
    </row>
    <row r="66" spans="1:11" ht="12.75">
      <c r="A66" s="66">
        <v>46</v>
      </c>
      <c r="B66" s="67" t="s">
        <v>120</v>
      </c>
      <c r="C66" s="76"/>
      <c r="D66" s="77"/>
      <c r="E66" s="77"/>
      <c r="F66" s="76"/>
      <c r="G66" s="76"/>
      <c r="H66" s="76"/>
      <c r="I66" s="76"/>
      <c r="J66" s="76"/>
      <c r="K66" s="76"/>
    </row>
    <row r="67" spans="1:11" ht="12.75">
      <c r="A67" s="66"/>
      <c r="B67" s="67" t="s">
        <v>5</v>
      </c>
      <c r="C67" s="76"/>
      <c r="D67" s="77"/>
      <c r="E67" s="77"/>
      <c r="F67" s="76"/>
      <c r="G67" s="76"/>
      <c r="H67" s="76"/>
      <c r="I67" s="76"/>
      <c r="J67" s="76"/>
      <c r="K67" s="76"/>
    </row>
    <row r="68" spans="1:11" ht="12.75">
      <c r="A68" s="66">
        <v>47</v>
      </c>
      <c r="B68" s="67" t="s">
        <v>121</v>
      </c>
      <c r="C68" s="76"/>
      <c r="D68" s="77"/>
      <c r="E68" s="77"/>
      <c r="F68" s="76"/>
      <c r="G68" s="76"/>
      <c r="H68" s="76"/>
      <c r="I68" s="76"/>
      <c r="J68" s="76"/>
      <c r="K68" s="76"/>
    </row>
    <row r="69" spans="1:11" ht="12.75">
      <c r="A69" s="66">
        <v>48</v>
      </c>
      <c r="B69" s="67" t="s">
        <v>122</v>
      </c>
      <c r="C69" s="76"/>
      <c r="D69" s="77"/>
      <c r="E69" s="77"/>
      <c r="F69" s="76"/>
      <c r="G69" s="76"/>
      <c r="H69" s="76"/>
      <c r="I69" s="76"/>
      <c r="J69" s="76"/>
      <c r="K69" s="76"/>
    </row>
    <row r="70" spans="1:11" ht="12.75">
      <c r="A70" s="66">
        <v>49</v>
      </c>
      <c r="B70" s="67" t="s">
        <v>123</v>
      </c>
      <c r="C70" s="69">
        <f aca="true" t="shared" si="5" ref="C70:K70">IF(C4=0,0,C54/C4*100)</f>
        <v>23.04860073201237</v>
      </c>
      <c r="D70" s="69">
        <f t="shared" si="5"/>
        <v>21.413385032404808</v>
      </c>
      <c r="E70" s="69">
        <f t="shared" si="5"/>
        <v>15.61217495557016</v>
      </c>
      <c r="F70" s="69">
        <f t="shared" si="5"/>
        <v>16.076925969996108</v>
      </c>
      <c r="G70" s="69">
        <f t="shared" si="5"/>
        <v>7.891664976900439</v>
      </c>
      <c r="H70" s="69">
        <f t="shared" si="5"/>
        <v>4.697653782916198</v>
      </c>
      <c r="I70" s="69">
        <f t="shared" si="5"/>
        <v>2.9926231838518054</v>
      </c>
      <c r="J70" s="69">
        <f t="shared" si="5"/>
        <v>1.4388144169204575</v>
      </c>
      <c r="K70" s="69">
        <f t="shared" si="5"/>
        <v>0</v>
      </c>
    </row>
    <row r="71" spans="1:11" ht="25.5">
      <c r="A71" s="66">
        <v>50</v>
      </c>
      <c r="B71" s="67" t="s">
        <v>124</v>
      </c>
      <c r="C71" s="69">
        <f aca="true" t="shared" si="6" ref="C71:K71">(C54-C58-C61-C64)/C4*100</f>
        <v>23.04860073201237</v>
      </c>
      <c r="D71" s="69">
        <f t="shared" si="6"/>
        <v>21.413385032404808</v>
      </c>
      <c r="E71" s="69">
        <f t="shared" si="6"/>
        <v>15.61217495557016</v>
      </c>
      <c r="F71" s="69">
        <f t="shared" si="6"/>
        <v>16.076925969996108</v>
      </c>
      <c r="G71" s="69">
        <f t="shared" si="6"/>
        <v>7.891664976900439</v>
      </c>
      <c r="H71" s="69">
        <f t="shared" si="6"/>
        <v>4.697653782916198</v>
      </c>
      <c r="I71" s="69">
        <f t="shared" si="6"/>
        <v>2.9926231838518054</v>
      </c>
      <c r="J71" s="69">
        <f t="shared" si="6"/>
        <v>1.4388144169204575</v>
      </c>
      <c r="K71" s="69">
        <f t="shared" si="6"/>
        <v>0</v>
      </c>
    </row>
    <row r="72" spans="1:11" ht="25.5">
      <c r="A72" s="66">
        <v>51</v>
      </c>
      <c r="B72" s="67" t="s">
        <v>125</v>
      </c>
      <c r="C72" s="69">
        <f aca="true" t="shared" si="7" ref="C72:K72">C54/(C8+C11-C14)*100</f>
        <v>125.71123368754455</v>
      </c>
      <c r="D72" s="69">
        <f t="shared" si="7"/>
        <v>121.1327592245446</v>
      </c>
      <c r="E72" s="69">
        <f t="shared" si="7"/>
        <v>91.34915400727877</v>
      </c>
      <c r="F72" s="69">
        <f t="shared" si="7"/>
        <v>78.38132805534732</v>
      </c>
      <c r="G72" s="69">
        <f t="shared" si="7"/>
        <v>39.16129558619564</v>
      </c>
      <c r="H72" s="69">
        <f t="shared" si="7"/>
        <v>23.325126344434366</v>
      </c>
      <c r="I72" s="69">
        <f t="shared" si="7"/>
        <v>15.078028799035007</v>
      </c>
      <c r="J72" s="69">
        <f t="shared" si="7"/>
        <v>7.316180953542251</v>
      </c>
      <c r="K72" s="69">
        <f t="shared" si="7"/>
        <v>0</v>
      </c>
    </row>
    <row r="73" spans="1:11" ht="38.25">
      <c r="A73" s="66">
        <v>52</v>
      </c>
      <c r="B73" s="67" t="s">
        <v>126</v>
      </c>
      <c r="C73" s="69">
        <f aca="true" t="shared" si="8" ref="C73:K73">(C54-C58-C61-C64)/(C8+C11-C14)*100</f>
        <v>125.71123368754455</v>
      </c>
      <c r="D73" s="69">
        <f t="shared" si="8"/>
        <v>121.1327592245446</v>
      </c>
      <c r="E73" s="69">
        <f t="shared" si="8"/>
        <v>91.34915400727877</v>
      </c>
      <c r="F73" s="69">
        <f t="shared" si="8"/>
        <v>78.38132805534732</v>
      </c>
      <c r="G73" s="69">
        <f t="shared" si="8"/>
        <v>39.16129558619564</v>
      </c>
      <c r="H73" s="69">
        <f t="shared" si="8"/>
        <v>23.325126344434366</v>
      </c>
      <c r="I73" s="69">
        <f t="shared" si="8"/>
        <v>15.078028799035007</v>
      </c>
      <c r="J73" s="69">
        <f t="shared" si="8"/>
        <v>7.316180953542251</v>
      </c>
      <c r="K73" s="69">
        <f t="shared" si="8"/>
        <v>0</v>
      </c>
    </row>
    <row r="74" spans="1:11" ht="14.25">
      <c r="A74" s="66">
        <v>53</v>
      </c>
      <c r="B74" s="80" t="s">
        <v>142</v>
      </c>
      <c r="C74" s="68">
        <f aca="true" t="shared" si="9" ref="C74:K74">C76+C79+C82+C85</f>
        <v>0</v>
      </c>
      <c r="D74" s="69">
        <f t="shared" si="9"/>
        <v>1187693.6099999999</v>
      </c>
      <c r="E74" s="69">
        <f t="shared" si="9"/>
        <v>2050727</v>
      </c>
      <c r="F74" s="69">
        <f t="shared" si="9"/>
        <v>1587028</v>
      </c>
      <c r="G74" s="69">
        <f t="shared" si="9"/>
        <v>1481422</v>
      </c>
      <c r="H74" s="69">
        <f t="shared" si="9"/>
        <v>640000</v>
      </c>
      <c r="I74" s="69">
        <f t="shared" si="9"/>
        <v>350000</v>
      </c>
      <c r="J74" s="69">
        <f t="shared" si="9"/>
        <v>330000</v>
      </c>
      <c r="K74" s="69">
        <f t="shared" si="9"/>
        <v>315000</v>
      </c>
    </row>
    <row r="75" spans="1:11" ht="25.5">
      <c r="A75" s="66"/>
      <c r="B75" s="67" t="s">
        <v>127</v>
      </c>
      <c r="C75" s="68"/>
      <c r="D75" s="69"/>
      <c r="E75" s="69"/>
      <c r="F75" s="69"/>
      <c r="G75" s="69"/>
      <c r="H75" s="69"/>
      <c r="I75" s="69"/>
      <c r="J75" s="69"/>
      <c r="K75" s="69"/>
    </row>
    <row r="76" spans="1:11" ht="12.75">
      <c r="A76" s="66">
        <v>54</v>
      </c>
      <c r="B76" s="67" t="s">
        <v>128</v>
      </c>
      <c r="C76" s="76"/>
      <c r="D76" s="77">
        <f aca="true" t="shared" si="10" ref="D76:K76">D19+D42</f>
        <v>1187693.6099999999</v>
      </c>
      <c r="E76" s="77">
        <f t="shared" si="10"/>
        <v>2050727</v>
      </c>
      <c r="F76" s="77">
        <f t="shared" si="10"/>
        <v>1587028</v>
      </c>
      <c r="G76" s="77">
        <f t="shared" si="10"/>
        <v>1481422</v>
      </c>
      <c r="H76" s="77">
        <f t="shared" si="10"/>
        <v>640000</v>
      </c>
      <c r="I76" s="77">
        <f t="shared" si="10"/>
        <v>350000</v>
      </c>
      <c r="J76" s="77">
        <f t="shared" si="10"/>
        <v>330000</v>
      </c>
      <c r="K76" s="77">
        <f t="shared" si="10"/>
        <v>315000</v>
      </c>
    </row>
    <row r="77" spans="1:11" ht="12.75">
      <c r="A77" s="66"/>
      <c r="B77" s="67" t="s">
        <v>5</v>
      </c>
      <c r="C77" s="76"/>
      <c r="D77" s="77"/>
      <c r="E77" s="77"/>
      <c r="F77" s="77"/>
      <c r="G77" s="77"/>
      <c r="H77" s="77"/>
      <c r="I77" s="77"/>
      <c r="J77" s="77"/>
      <c r="K77" s="77"/>
    </row>
    <row r="78" spans="1:11" ht="39" customHeight="1">
      <c r="A78" s="66">
        <v>55</v>
      </c>
      <c r="B78" s="67" t="s">
        <v>103</v>
      </c>
      <c r="C78" s="76"/>
      <c r="D78" s="77"/>
      <c r="E78" s="77"/>
      <c r="F78" s="77"/>
      <c r="G78" s="77"/>
      <c r="H78" s="77"/>
      <c r="I78" s="77"/>
      <c r="J78" s="77"/>
      <c r="K78" s="77"/>
    </row>
    <row r="79" spans="1:11" ht="12.75">
      <c r="A79" s="66">
        <v>56</v>
      </c>
      <c r="B79" s="67" t="s">
        <v>129</v>
      </c>
      <c r="C79" s="76"/>
      <c r="D79" s="77"/>
      <c r="E79" s="77"/>
      <c r="F79" s="77"/>
      <c r="G79" s="77"/>
      <c r="H79" s="77"/>
      <c r="I79" s="77"/>
      <c r="J79" s="77"/>
      <c r="K79" s="77"/>
    </row>
    <row r="80" spans="1:11" ht="12.75">
      <c r="A80" s="66"/>
      <c r="B80" s="67" t="s">
        <v>5</v>
      </c>
      <c r="C80" s="76"/>
      <c r="D80" s="77"/>
      <c r="E80" s="77"/>
      <c r="F80" s="77"/>
      <c r="G80" s="77"/>
      <c r="H80" s="77"/>
      <c r="I80" s="77"/>
      <c r="J80" s="77"/>
      <c r="K80" s="77"/>
    </row>
    <row r="81" spans="1:11" ht="36.75" customHeight="1">
      <c r="A81" s="66">
        <v>57</v>
      </c>
      <c r="B81" s="67" t="s">
        <v>103</v>
      </c>
      <c r="C81" s="76"/>
      <c r="D81" s="77"/>
      <c r="E81" s="77"/>
      <c r="F81" s="77"/>
      <c r="G81" s="77"/>
      <c r="H81" s="77"/>
      <c r="I81" s="77"/>
      <c r="J81" s="77"/>
      <c r="K81" s="77"/>
    </row>
    <row r="82" spans="1:11" ht="12.75">
      <c r="A82" s="66">
        <v>58</v>
      </c>
      <c r="B82" s="67" t="s">
        <v>130</v>
      </c>
      <c r="C82" s="76"/>
      <c r="D82" s="77"/>
      <c r="E82" s="77"/>
      <c r="F82" s="77"/>
      <c r="G82" s="77"/>
      <c r="H82" s="77"/>
      <c r="I82" s="77"/>
      <c r="J82" s="77"/>
      <c r="K82" s="77"/>
    </row>
    <row r="83" spans="1:11" ht="12.75">
      <c r="A83" s="66"/>
      <c r="B83" s="67" t="s">
        <v>5</v>
      </c>
      <c r="C83" s="76"/>
      <c r="D83" s="77"/>
      <c r="E83" s="77"/>
      <c r="F83" s="77"/>
      <c r="G83" s="77"/>
      <c r="H83" s="77"/>
      <c r="I83" s="77"/>
      <c r="J83" s="77"/>
      <c r="K83" s="77"/>
    </row>
    <row r="84" spans="1:11" ht="51">
      <c r="A84" s="66">
        <v>59</v>
      </c>
      <c r="B84" s="67" t="s">
        <v>103</v>
      </c>
      <c r="C84" s="76"/>
      <c r="D84" s="77"/>
      <c r="E84" s="77"/>
      <c r="F84" s="77"/>
      <c r="G84" s="77"/>
      <c r="H84" s="77"/>
      <c r="I84" s="77"/>
      <c r="J84" s="77"/>
      <c r="K84" s="77"/>
    </row>
    <row r="85" spans="1:11" ht="27">
      <c r="A85" s="66">
        <v>60</v>
      </c>
      <c r="B85" s="67" t="s">
        <v>143</v>
      </c>
      <c r="C85" s="76"/>
      <c r="D85" s="77"/>
      <c r="E85" s="77"/>
      <c r="F85" s="77"/>
      <c r="G85" s="77"/>
      <c r="H85" s="77"/>
      <c r="I85" s="77"/>
      <c r="J85" s="77"/>
      <c r="K85" s="77"/>
    </row>
    <row r="86" spans="1:11" ht="12.75">
      <c r="A86" s="66">
        <v>61</v>
      </c>
      <c r="B86" s="67" t="s">
        <v>131</v>
      </c>
      <c r="C86" s="77">
        <f aca="true" t="shared" si="11" ref="C86:K86">C76/C4*100</f>
        <v>0</v>
      </c>
      <c r="D86" s="77">
        <f t="shared" si="11"/>
        <v>7.77365327084573</v>
      </c>
      <c r="E86" s="77">
        <f t="shared" si="11"/>
        <v>11.302998609066575</v>
      </c>
      <c r="F86" s="77">
        <f t="shared" si="11"/>
        <v>9.239635111298087</v>
      </c>
      <c r="G86" s="77">
        <f t="shared" si="11"/>
        <v>8.11867091209014</v>
      </c>
      <c r="H86" s="77">
        <f t="shared" si="11"/>
        <v>3.3405538011848526</v>
      </c>
      <c r="I86" s="77">
        <f t="shared" si="11"/>
        <v>1.7456968572468863</v>
      </c>
      <c r="J86" s="77">
        <f t="shared" si="11"/>
        <v>1.5826958586125033</v>
      </c>
      <c r="K86" s="77">
        <f t="shared" si="11"/>
        <v>1.4561760355029585</v>
      </c>
    </row>
    <row r="87" spans="1:11" ht="25.5">
      <c r="A87" s="66">
        <v>62</v>
      </c>
      <c r="B87" s="67" t="s">
        <v>132</v>
      </c>
      <c r="C87" s="77">
        <f aca="true" t="shared" si="12" ref="C87:K87">(C74-C78-C81-C84)/C4*100</f>
        <v>0</v>
      </c>
      <c r="D87" s="77">
        <f t="shared" si="12"/>
        <v>7.77365327084573</v>
      </c>
      <c r="E87" s="77">
        <f t="shared" si="12"/>
        <v>11.302998609066575</v>
      </c>
      <c r="F87" s="77">
        <f t="shared" si="12"/>
        <v>9.239635111298087</v>
      </c>
      <c r="G87" s="77">
        <f t="shared" si="12"/>
        <v>8.11867091209014</v>
      </c>
      <c r="H87" s="77">
        <f t="shared" si="12"/>
        <v>3.3405538011848526</v>
      </c>
      <c r="I87" s="77">
        <f t="shared" si="12"/>
        <v>1.7456968572468863</v>
      </c>
      <c r="J87" s="77">
        <f t="shared" si="12"/>
        <v>1.5826958586125033</v>
      </c>
      <c r="K87" s="77">
        <f t="shared" si="12"/>
        <v>1.4561760355029585</v>
      </c>
    </row>
    <row r="88" spans="1:11" ht="25.5">
      <c r="A88" s="66">
        <v>63</v>
      </c>
      <c r="B88" s="67" t="s">
        <v>133</v>
      </c>
      <c r="C88" s="77">
        <f aca="true" t="shared" si="13" ref="C88:K88">C74/(C8+C11-C14)*100</f>
        <v>0</v>
      </c>
      <c r="D88" s="77">
        <f t="shared" si="13"/>
        <v>43.97455463148225</v>
      </c>
      <c r="E88" s="77">
        <f t="shared" si="13"/>
        <v>66.13552330934486</v>
      </c>
      <c r="F88" s="77">
        <f t="shared" si="13"/>
        <v>45.04684988423419</v>
      </c>
      <c r="G88" s="77">
        <f t="shared" si="13"/>
        <v>40.287781131870226</v>
      </c>
      <c r="H88" s="77">
        <f t="shared" si="13"/>
        <v>16.586756511597773</v>
      </c>
      <c r="I88" s="77">
        <f t="shared" si="13"/>
        <v>8.795516799437086</v>
      </c>
      <c r="J88" s="77">
        <f t="shared" si="13"/>
        <v>8.047799048896476</v>
      </c>
      <c r="K88" s="77">
        <f t="shared" si="13"/>
        <v>7.443289224952741</v>
      </c>
    </row>
    <row r="89" spans="1:11" ht="38.25">
      <c r="A89" s="66">
        <v>64</v>
      </c>
      <c r="B89" s="67" t="s">
        <v>134</v>
      </c>
      <c r="C89" s="77">
        <f aca="true" t="shared" si="14" ref="C89:K89">(C74-C78-C81-C84)/(C8+C11-C14)*100</f>
        <v>0</v>
      </c>
      <c r="D89" s="77">
        <f t="shared" si="14"/>
        <v>43.97455463148225</v>
      </c>
      <c r="E89" s="77">
        <f t="shared" si="14"/>
        <v>66.13552330934486</v>
      </c>
      <c r="F89" s="77">
        <f t="shared" si="14"/>
        <v>45.04684988423419</v>
      </c>
      <c r="G89" s="77">
        <f t="shared" si="14"/>
        <v>40.287781131870226</v>
      </c>
      <c r="H89" s="77">
        <f t="shared" si="14"/>
        <v>16.586756511597773</v>
      </c>
      <c r="I89" s="77">
        <f t="shared" si="14"/>
        <v>8.795516799437086</v>
      </c>
      <c r="J89" s="77">
        <f t="shared" si="14"/>
        <v>8.047799048896476</v>
      </c>
      <c r="K89" s="77">
        <f t="shared" si="14"/>
        <v>7.443289224952741</v>
      </c>
    </row>
    <row r="90" spans="1:11" ht="76.5">
      <c r="A90" s="66">
        <v>65</v>
      </c>
      <c r="B90" s="67" t="s">
        <v>135</v>
      </c>
      <c r="C90" s="77"/>
      <c r="D90" s="77"/>
      <c r="E90" s="77"/>
      <c r="F90" s="77">
        <f aca="true" t="shared" si="15" ref="F90:K90">((C6+C13-(C17-C19))/C4+(D6+D13-(D17-D19))/D4+(E6+E13-(E17-E19))/E4)/3*100</f>
        <v>4.914599288330241</v>
      </c>
      <c r="G90" s="77">
        <f t="shared" si="15"/>
        <v>9.062469717218741</v>
      </c>
      <c r="H90" s="77">
        <f t="shared" si="15"/>
        <v>10.025999465871257</v>
      </c>
      <c r="I90" s="77">
        <f t="shared" si="15"/>
        <v>12.2722082575732</v>
      </c>
      <c r="J90" s="77">
        <f t="shared" si="15"/>
        <v>12.57787849834088</v>
      </c>
      <c r="K90" s="77">
        <f t="shared" si="15"/>
        <v>12.264636416492454</v>
      </c>
    </row>
    <row r="91" spans="1:11" ht="25.5">
      <c r="A91" s="66">
        <v>66</v>
      </c>
      <c r="B91" s="67" t="s">
        <v>136</v>
      </c>
      <c r="C91" s="77">
        <f aca="true" t="shared" si="16" ref="C91:K91">C6-C17</f>
        <v>-438589</v>
      </c>
      <c r="D91" s="77">
        <f t="shared" si="16"/>
        <v>1377064.120000001</v>
      </c>
      <c r="E91" s="77">
        <f t="shared" si="16"/>
        <v>695797</v>
      </c>
      <c r="F91" s="77">
        <f t="shared" si="16"/>
        <v>1744281</v>
      </c>
      <c r="G91" s="77">
        <f t="shared" si="16"/>
        <v>2199322</v>
      </c>
      <c r="H91" s="77">
        <f t="shared" si="16"/>
        <v>2330000</v>
      </c>
      <c r="I91" s="77">
        <f t="shared" si="16"/>
        <v>2380000</v>
      </c>
      <c r="J91" s="77">
        <f t="shared" si="16"/>
        <v>2470000</v>
      </c>
      <c r="K91" s="77">
        <f t="shared" si="16"/>
        <v>2600000</v>
      </c>
    </row>
    <row r="93" ht="14.25">
      <c r="A93" s="82" t="s">
        <v>144</v>
      </c>
    </row>
    <row r="94" spans="1:11" ht="12.75">
      <c r="A94" s="272" t="s">
        <v>145</v>
      </c>
      <c r="B94" s="273"/>
      <c r="C94" s="273"/>
      <c r="D94" s="273"/>
      <c r="E94" s="273"/>
      <c r="F94" s="273"/>
      <c r="G94" s="273"/>
      <c r="H94" s="273"/>
      <c r="I94" s="273"/>
      <c r="J94" s="273"/>
      <c r="K94" s="273"/>
    </row>
    <row r="95" ht="14.25">
      <c r="A95" s="82" t="s">
        <v>146</v>
      </c>
    </row>
    <row r="96" spans="1:11" ht="53.25" customHeight="1">
      <c r="A96" s="272" t="s">
        <v>147</v>
      </c>
      <c r="B96" s="273"/>
      <c r="C96" s="273"/>
      <c r="D96" s="273"/>
      <c r="E96" s="273"/>
      <c r="F96" s="273"/>
      <c r="G96" s="273"/>
      <c r="H96" s="273"/>
      <c r="I96" s="273"/>
      <c r="J96" s="273"/>
      <c r="K96" s="273"/>
    </row>
    <row r="97" ht="14.25">
      <c r="A97" s="83"/>
    </row>
    <row r="98" ht="14.25">
      <c r="A98" s="83"/>
    </row>
    <row r="99" ht="12.75">
      <c r="G99" s="85"/>
    </row>
    <row r="100" ht="25.5" customHeight="1">
      <c r="G100" s="86"/>
    </row>
  </sheetData>
  <sheetProtection/>
  <mergeCells count="6">
    <mergeCell ref="A94:K94"/>
    <mergeCell ref="A96:K96"/>
    <mergeCell ref="A1:A2"/>
    <mergeCell ref="B1:B2"/>
    <mergeCell ref="C1:D1"/>
    <mergeCell ref="E1:K1"/>
  </mergeCells>
  <printOptions/>
  <pageMargins left="0" right="0" top="0.7480314960629921" bottom="0.3937007874015748" header="0.3937007874015748" footer="0.1968503937007874"/>
  <pageSetup fitToHeight="4" horizontalDpi="600" verticalDpi="600" orientation="landscape" paperSize="9" scale="85" r:id="rId1"/>
  <headerFooter alignWithMargins="0">
    <oddHeader>&amp;CPrognoza długu publicznego  na lata 2008 - 2013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75"/>
  <sheetViews>
    <sheetView view="pageLayout" workbookViewId="0" topLeftCell="A1">
      <selection activeCell="C77" sqref="C77"/>
    </sheetView>
  </sheetViews>
  <sheetFormatPr defaultColWidth="9.00390625" defaultRowHeight="12.75"/>
  <cols>
    <col min="1" max="1" width="6.625" style="1" customWidth="1"/>
    <col min="2" max="2" width="8.875" style="1" bestFit="1" customWidth="1"/>
    <col min="3" max="3" width="32.375" style="1" customWidth="1"/>
    <col min="4" max="4" width="13.375" style="1" customWidth="1"/>
    <col min="5" max="5" width="12.375" style="1" customWidth="1"/>
    <col min="6" max="7" width="11.625" style="1" customWidth="1"/>
    <col min="8" max="10" width="10.75390625" style="1" customWidth="1"/>
    <col min="11" max="11" width="11.75390625" style="1" customWidth="1"/>
  </cols>
  <sheetData>
    <row r="1" spans="1:11" ht="18">
      <c r="A1" s="234" t="s">
        <v>48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</row>
    <row r="2" spans="1:11" ht="12.75">
      <c r="A2" s="17"/>
      <c r="B2" s="17"/>
      <c r="C2" s="17"/>
      <c r="D2" s="17"/>
      <c r="E2" s="17"/>
      <c r="G2" s="7"/>
      <c r="H2" s="7"/>
      <c r="I2" s="7"/>
      <c r="J2" s="7"/>
      <c r="K2" s="18" t="s">
        <v>16</v>
      </c>
    </row>
    <row r="3" spans="1:11" s="19" customFormat="1" ht="18.75" customHeight="1">
      <c r="A3" s="229" t="s">
        <v>1</v>
      </c>
      <c r="B3" s="235" t="s">
        <v>2</v>
      </c>
      <c r="C3" s="229" t="s">
        <v>9</v>
      </c>
      <c r="D3" s="228" t="s">
        <v>49</v>
      </c>
      <c r="E3" s="229" t="s">
        <v>5</v>
      </c>
      <c r="F3" s="229"/>
      <c r="G3" s="229"/>
      <c r="H3" s="229"/>
      <c r="I3" s="229"/>
      <c r="J3" s="229"/>
      <c r="K3" s="229"/>
    </row>
    <row r="4" spans="1:11" s="19" customFormat="1" ht="20.25" customHeight="1">
      <c r="A4" s="229"/>
      <c r="B4" s="235"/>
      <c r="C4" s="229"/>
      <c r="D4" s="235"/>
      <c r="E4" s="229" t="s">
        <v>11</v>
      </c>
      <c r="F4" s="228" t="s">
        <v>23</v>
      </c>
      <c r="G4" s="229"/>
      <c r="H4" s="229"/>
      <c r="I4" s="229"/>
      <c r="J4" s="229"/>
      <c r="K4" s="229" t="s">
        <v>12</v>
      </c>
    </row>
    <row r="5" spans="1:11" s="19" customFormat="1" ht="63.75">
      <c r="A5" s="229"/>
      <c r="B5" s="235"/>
      <c r="C5" s="229"/>
      <c r="D5" s="235"/>
      <c r="E5" s="229"/>
      <c r="F5" s="122" t="s">
        <v>28</v>
      </c>
      <c r="G5" s="23" t="s">
        <v>29</v>
      </c>
      <c r="H5" s="122" t="s">
        <v>24</v>
      </c>
      <c r="I5" s="23" t="s">
        <v>26</v>
      </c>
      <c r="J5" s="121" t="s">
        <v>27</v>
      </c>
      <c r="K5" s="229"/>
    </row>
    <row r="6" spans="1:11" s="19" customFormat="1" ht="6" customHeight="1">
      <c r="A6" s="20">
        <v>1</v>
      </c>
      <c r="B6" s="123">
        <v>2</v>
      </c>
      <c r="C6" s="20">
        <v>3</v>
      </c>
      <c r="D6" s="123">
        <v>4</v>
      </c>
      <c r="E6" s="20">
        <v>5</v>
      </c>
      <c r="F6" s="123">
        <v>6</v>
      </c>
      <c r="G6" s="20">
        <v>7</v>
      </c>
      <c r="H6" s="123">
        <v>8</v>
      </c>
      <c r="I6" s="20">
        <v>9</v>
      </c>
      <c r="J6" s="123">
        <v>10</v>
      </c>
      <c r="K6" s="130">
        <v>11</v>
      </c>
    </row>
    <row r="7" spans="1:11" s="19" customFormat="1" ht="25.5" customHeight="1">
      <c r="A7" s="119"/>
      <c r="B7" s="189" t="s">
        <v>312</v>
      </c>
      <c r="C7" s="192" t="s">
        <v>327</v>
      </c>
      <c r="D7" s="193">
        <v>264000</v>
      </c>
      <c r="E7" s="193"/>
      <c r="F7" s="193"/>
      <c r="G7" s="193"/>
      <c r="H7" s="193"/>
      <c r="I7" s="193"/>
      <c r="J7" s="193"/>
      <c r="K7" s="193">
        <v>264000</v>
      </c>
    </row>
    <row r="8" spans="1:11" s="19" customFormat="1" ht="13.5" customHeight="1">
      <c r="A8" s="119"/>
      <c r="B8" s="189" t="s">
        <v>313</v>
      </c>
      <c r="C8" s="192" t="s">
        <v>328</v>
      </c>
      <c r="D8" s="193">
        <v>6000</v>
      </c>
      <c r="E8" s="193">
        <v>6000</v>
      </c>
      <c r="F8" s="193"/>
      <c r="G8" s="193"/>
      <c r="H8" s="193"/>
      <c r="I8" s="193"/>
      <c r="J8" s="193"/>
      <c r="K8" s="193"/>
    </row>
    <row r="9" spans="1:11" s="19" customFormat="1" ht="19.5" customHeight="1">
      <c r="A9" s="133" t="s">
        <v>314</v>
      </c>
      <c r="B9" s="134"/>
      <c r="C9" s="135" t="s">
        <v>326</v>
      </c>
      <c r="D9" s="136">
        <v>270000</v>
      </c>
      <c r="E9" s="137">
        <v>6000</v>
      </c>
      <c r="F9" s="136">
        <v>0</v>
      </c>
      <c r="G9" s="137">
        <v>0</v>
      </c>
      <c r="H9" s="136">
        <v>0</v>
      </c>
      <c r="I9" s="137">
        <v>0</v>
      </c>
      <c r="J9" s="136">
        <v>0</v>
      </c>
      <c r="K9" s="137">
        <v>264000</v>
      </c>
    </row>
    <row r="10" spans="1:11" s="19" customFormat="1" ht="13.5" customHeight="1">
      <c r="A10" s="143"/>
      <c r="B10" s="124" t="s">
        <v>353</v>
      </c>
      <c r="C10" s="115" t="s">
        <v>355</v>
      </c>
      <c r="D10" s="127">
        <v>300</v>
      </c>
      <c r="E10" s="116">
        <v>300</v>
      </c>
      <c r="F10" s="145"/>
      <c r="G10" s="146"/>
      <c r="H10" s="145"/>
      <c r="I10" s="146"/>
      <c r="J10" s="145"/>
      <c r="K10" s="146"/>
    </row>
    <row r="11" spans="1:11" s="19" customFormat="1" ht="31.5" customHeight="1">
      <c r="A11" s="143" t="s">
        <v>354</v>
      </c>
      <c r="B11" s="144"/>
      <c r="C11" s="142" t="s">
        <v>357</v>
      </c>
      <c r="D11" s="145">
        <v>300</v>
      </c>
      <c r="E11" s="146">
        <v>300</v>
      </c>
      <c r="F11" s="145">
        <v>0</v>
      </c>
      <c r="G11" s="146">
        <v>0</v>
      </c>
      <c r="H11" s="145">
        <v>0</v>
      </c>
      <c r="I11" s="146">
        <v>0</v>
      </c>
      <c r="J11" s="145">
        <v>0</v>
      </c>
      <c r="K11" s="146">
        <v>0</v>
      </c>
    </row>
    <row r="12" spans="1:11" s="19" customFormat="1" ht="15.75" customHeight="1">
      <c r="A12" s="118"/>
      <c r="B12" s="189" t="s">
        <v>315</v>
      </c>
      <c r="C12" s="192" t="s">
        <v>330</v>
      </c>
      <c r="D12" s="193">
        <v>1085900</v>
      </c>
      <c r="E12" s="193"/>
      <c r="F12" s="193"/>
      <c r="G12" s="193"/>
      <c r="H12" s="193"/>
      <c r="I12" s="193"/>
      <c r="J12" s="193"/>
      <c r="K12" s="193">
        <v>1085900</v>
      </c>
    </row>
    <row r="13" spans="1:11" s="19" customFormat="1" ht="15.75" customHeight="1">
      <c r="A13" s="119"/>
      <c r="B13" s="189" t="s">
        <v>360</v>
      </c>
      <c r="C13" s="192" t="s">
        <v>402</v>
      </c>
      <c r="D13" s="193">
        <v>400000</v>
      </c>
      <c r="E13" s="193"/>
      <c r="F13" s="193"/>
      <c r="G13" s="193"/>
      <c r="H13" s="193"/>
      <c r="I13" s="193"/>
      <c r="J13" s="193"/>
      <c r="K13" s="193">
        <v>400000</v>
      </c>
    </row>
    <row r="14" spans="1:11" s="19" customFormat="1" ht="14.25" customHeight="1">
      <c r="A14" s="119"/>
      <c r="B14" s="189" t="s">
        <v>316</v>
      </c>
      <c r="C14" s="192" t="s">
        <v>331</v>
      </c>
      <c r="D14" s="193">
        <v>176000</v>
      </c>
      <c r="E14" s="193">
        <v>166000</v>
      </c>
      <c r="F14" s="193"/>
      <c r="G14" s="193"/>
      <c r="H14" s="193"/>
      <c r="I14" s="193"/>
      <c r="J14" s="193"/>
      <c r="K14" s="193">
        <v>10000</v>
      </c>
    </row>
    <row r="15" spans="1:11" s="19" customFormat="1" ht="14.25" customHeight="1">
      <c r="A15" s="119"/>
      <c r="B15" s="214" t="s">
        <v>403</v>
      </c>
      <c r="C15" s="192" t="s">
        <v>289</v>
      </c>
      <c r="D15" s="197">
        <v>600</v>
      </c>
      <c r="E15" s="193">
        <v>600</v>
      </c>
      <c r="F15" s="197"/>
      <c r="G15" s="193"/>
      <c r="H15" s="197"/>
      <c r="I15" s="193"/>
      <c r="J15" s="197"/>
      <c r="K15" s="193"/>
    </row>
    <row r="16" spans="1:11" s="19" customFormat="1" ht="21" customHeight="1">
      <c r="A16" s="133" t="s">
        <v>317</v>
      </c>
      <c r="B16" s="134"/>
      <c r="C16" s="135" t="s">
        <v>329</v>
      </c>
      <c r="D16" s="136">
        <f>SUM(D12:D15)</f>
        <v>1662500</v>
      </c>
      <c r="E16" s="137">
        <f>SUM(E12:E15)</f>
        <v>166600</v>
      </c>
      <c r="F16" s="136">
        <v>0</v>
      </c>
      <c r="G16" s="137">
        <v>0</v>
      </c>
      <c r="H16" s="136">
        <v>0</v>
      </c>
      <c r="I16" s="137">
        <v>0</v>
      </c>
      <c r="J16" s="136">
        <v>0</v>
      </c>
      <c r="K16" s="137">
        <f>SUM(K11:K15)</f>
        <v>1495900</v>
      </c>
    </row>
    <row r="17" spans="1:11" s="19" customFormat="1" ht="24.75" customHeight="1">
      <c r="A17" s="188"/>
      <c r="B17" s="189" t="s">
        <v>318</v>
      </c>
      <c r="C17" s="192" t="s">
        <v>333</v>
      </c>
      <c r="D17" s="193">
        <v>103000</v>
      </c>
      <c r="E17" s="193">
        <v>103000</v>
      </c>
      <c r="F17" s="193"/>
      <c r="G17" s="193"/>
      <c r="H17" s="193"/>
      <c r="I17" s="193"/>
      <c r="J17" s="193"/>
      <c r="K17" s="193"/>
    </row>
    <row r="18" spans="1:11" s="19" customFormat="1" ht="15" customHeight="1">
      <c r="A18" s="189"/>
      <c r="B18" s="191">
        <v>71013</v>
      </c>
      <c r="C18" s="190" t="s">
        <v>390</v>
      </c>
      <c r="D18" s="190">
        <v>14000</v>
      </c>
      <c r="E18" s="190">
        <v>14000</v>
      </c>
      <c r="F18" s="190"/>
      <c r="G18" s="190"/>
      <c r="H18" s="190"/>
      <c r="I18" s="190"/>
      <c r="J18" s="190"/>
      <c r="K18" s="190"/>
    </row>
    <row r="19" spans="1:11" s="19" customFormat="1" ht="21" customHeight="1">
      <c r="A19" s="133" t="s">
        <v>319</v>
      </c>
      <c r="B19" s="134"/>
      <c r="C19" s="135" t="s">
        <v>332</v>
      </c>
      <c r="D19" s="136">
        <f>SUM(D17:D18)</f>
        <v>117000</v>
      </c>
      <c r="E19" s="137">
        <f>SUM(E17:E18)</f>
        <v>117000</v>
      </c>
      <c r="F19" s="136">
        <v>0</v>
      </c>
      <c r="G19" s="137">
        <v>0</v>
      </c>
      <c r="H19" s="136">
        <v>0</v>
      </c>
      <c r="I19" s="137">
        <v>0</v>
      </c>
      <c r="J19" s="136">
        <v>0</v>
      </c>
      <c r="K19" s="137">
        <v>0</v>
      </c>
    </row>
    <row r="20" spans="1:11" s="19" customFormat="1" ht="11.25" customHeight="1">
      <c r="A20" s="119"/>
      <c r="B20" s="189" t="s">
        <v>208</v>
      </c>
      <c r="C20" s="194" t="s">
        <v>263</v>
      </c>
      <c r="D20" s="193">
        <v>55030</v>
      </c>
      <c r="E20" s="193">
        <v>55030</v>
      </c>
      <c r="F20" s="193">
        <v>39250</v>
      </c>
      <c r="G20" s="193">
        <v>7720</v>
      </c>
      <c r="H20" s="193"/>
      <c r="I20" s="193"/>
      <c r="J20" s="193"/>
      <c r="K20" s="193"/>
    </row>
    <row r="21" spans="1:11" s="19" customFormat="1" ht="12.75" customHeight="1">
      <c r="A21" s="119"/>
      <c r="B21" s="189" t="s">
        <v>320</v>
      </c>
      <c r="C21" s="192" t="s">
        <v>334</v>
      </c>
      <c r="D21" s="193">
        <v>118400</v>
      </c>
      <c r="E21" s="193">
        <v>118400</v>
      </c>
      <c r="F21" s="193"/>
      <c r="G21" s="193"/>
      <c r="H21" s="193"/>
      <c r="I21" s="193"/>
      <c r="J21" s="193"/>
      <c r="K21" s="193"/>
    </row>
    <row r="22" spans="1:11" s="19" customFormat="1" ht="15" customHeight="1">
      <c r="A22" s="119"/>
      <c r="B22" s="189" t="s">
        <v>214</v>
      </c>
      <c r="C22" s="194" t="s">
        <v>264</v>
      </c>
      <c r="D22" s="193">
        <v>1921579</v>
      </c>
      <c r="E22" s="193">
        <v>1872729</v>
      </c>
      <c r="F22" s="193">
        <v>1313950</v>
      </c>
      <c r="G22" s="193">
        <v>251280</v>
      </c>
      <c r="H22" s="193"/>
      <c r="I22" s="193"/>
      <c r="J22" s="193"/>
      <c r="K22" s="193">
        <v>48850</v>
      </c>
    </row>
    <row r="23" spans="1:11" s="19" customFormat="1" ht="25.5">
      <c r="A23" s="119"/>
      <c r="B23" s="189" t="s">
        <v>321</v>
      </c>
      <c r="C23" s="192" t="s">
        <v>335</v>
      </c>
      <c r="D23" s="193">
        <v>74875</v>
      </c>
      <c r="E23" s="193">
        <v>74875</v>
      </c>
      <c r="F23" s="193"/>
      <c r="G23" s="193"/>
      <c r="H23" s="193"/>
      <c r="I23" s="193"/>
      <c r="J23" s="193"/>
      <c r="K23" s="193"/>
    </row>
    <row r="24" spans="1:11" s="19" customFormat="1" ht="15.75" customHeight="1">
      <c r="A24" s="119"/>
      <c r="B24" s="189" t="s">
        <v>322</v>
      </c>
      <c r="C24" s="192" t="s">
        <v>289</v>
      </c>
      <c r="D24" s="193">
        <v>42700</v>
      </c>
      <c r="E24" s="193">
        <v>42700</v>
      </c>
      <c r="F24" s="193">
        <v>30000</v>
      </c>
      <c r="G24" s="193">
        <v>5700</v>
      </c>
      <c r="H24" s="193"/>
      <c r="I24" s="193"/>
      <c r="J24" s="193"/>
      <c r="K24" s="193"/>
    </row>
    <row r="25" spans="1:11" s="19" customFormat="1" ht="21" customHeight="1">
      <c r="A25" s="133" t="s">
        <v>207</v>
      </c>
      <c r="B25" s="133"/>
      <c r="C25" s="138" t="s">
        <v>262</v>
      </c>
      <c r="D25" s="136">
        <f>SUM(D20:D24)</f>
        <v>2212584</v>
      </c>
      <c r="E25" s="137">
        <f>SUM(E20:E24)</f>
        <v>2163734</v>
      </c>
      <c r="F25" s="136">
        <f>SUM(F20:F24)</f>
        <v>1383200</v>
      </c>
      <c r="G25" s="137">
        <f>SUM(G20:G24)</f>
        <v>264700</v>
      </c>
      <c r="H25" s="136">
        <v>0</v>
      </c>
      <c r="I25" s="137">
        <v>0</v>
      </c>
      <c r="J25" s="136">
        <v>0</v>
      </c>
      <c r="K25" s="137">
        <f>SUM(K20:K24)</f>
        <v>48850</v>
      </c>
    </row>
    <row r="26" spans="1:11" s="19" customFormat="1" ht="27.75" customHeight="1">
      <c r="A26" s="189"/>
      <c r="B26" s="198" t="s">
        <v>217</v>
      </c>
      <c r="C26" s="196" t="s">
        <v>266</v>
      </c>
      <c r="D26" s="197">
        <v>1248</v>
      </c>
      <c r="E26" s="193">
        <v>1248</v>
      </c>
      <c r="F26" s="127">
        <v>1068</v>
      </c>
      <c r="G26" s="116">
        <v>180</v>
      </c>
      <c r="H26" s="127"/>
      <c r="I26" s="116"/>
      <c r="J26" s="127"/>
      <c r="K26" s="116"/>
    </row>
    <row r="27" spans="1:11" s="19" customFormat="1" ht="38.25">
      <c r="A27" s="133" t="s">
        <v>216</v>
      </c>
      <c r="B27" s="133"/>
      <c r="C27" s="132" t="s">
        <v>265</v>
      </c>
      <c r="D27" s="136">
        <v>1248</v>
      </c>
      <c r="E27" s="137">
        <v>1248</v>
      </c>
      <c r="F27" s="136">
        <v>1068</v>
      </c>
      <c r="G27" s="137">
        <v>180</v>
      </c>
      <c r="H27" s="136">
        <v>0</v>
      </c>
      <c r="I27" s="137">
        <v>0</v>
      </c>
      <c r="J27" s="136">
        <v>0</v>
      </c>
      <c r="K27" s="137">
        <v>0</v>
      </c>
    </row>
    <row r="28" spans="1:11" s="19" customFormat="1" ht="12.75">
      <c r="A28" s="143"/>
      <c r="B28" s="198" t="s">
        <v>404</v>
      </c>
      <c r="C28" s="196" t="s">
        <v>405</v>
      </c>
      <c r="D28" s="197">
        <v>5000</v>
      </c>
      <c r="E28" s="193"/>
      <c r="F28" s="197"/>
      <c r="G28" s="193"/>
      <c r="H28" s="197"/>
      <c r="I28" s="193"/>
      <c r="J28" s="197"/>
      <c r="K28" s="193">
        <v>5000</v>
      </c>
    </row>
    <row r="29" spans="1:11" s="19" customFormat="1" ht="15" customHeight="1">
      <c r="A29" s="119"/>
      <c r="B29" s="198" t="s">
        <v>323</v>
      </c>
      <c r="C29" s="192" t="s">
        <v>336</v>
      </c>
      <c r="D29" s="193">
        <v>452200</v>
      </c>
      <c r="E29" s="193">
        <v>251500</v>
      </c>
      <c r="F29" s="193">
        <v>21000</v>
      </c>
      <c r="G29" s="193">
        <v>1000</v>
      </c>
      <c r="H29" s="193"/>
      <c r="I29" s="193"/>
      <c r="J29" s="193"/>
      <c r="K29" s="193">
        <v>200700</v>
      </c>
    </row>
    <row r="30" spans="1:11" s="19" customFormat="1" ht="14.25" customHeight="1">
      <c r="A30" s="199"/>
      <c r="B30" s="198" t="s">
        <v>324</v>
      </c>
      <c r="C30" s="192" t="s">
        <v>356</v>
      </c>
      <c r="D30" s="193">
        <v>11500</v>
      </c>
      <c r="E30" s="193">
        <v>11500</v>
      </c>
      <c r="F30" s="193"/>
      <c r="G30" s="193"/>
      <c r="H30" s="193"/>
      <c r="I30" s="193"/>
      <c r="J30" s="193"/>
      <c r="K30" s="193"/>
    </row>
    <row r="31" spans="1:11" s="19" customFormat="1" ht="28.5" customHeight="1">
      <c r="A31" s="114">
        <v>754</v>
      </c>
      <c r="B31" s="140"/>
      <c r="C31" s="135" t="s">
        <v>391</v>
      </c>
      <c r="D31" s="136">
        <f>SUM(D28:D30)</f>
        <v>468700</v>
      </c>
      <c r="E31" s="137">
        <f>SUM(E29:E30)</f>
        <v>263000</v>
      </c>
      <c r="F31" s="136">
        <f>SUM(F29:F30)</f>
        <v>21000</v>
      </c>
      <c r="G31" s="137">
        <f>SUM(G29:G30)</f>
        <v>1000</v>
      </c>
      <c r="H31" s="136">
        <v>0</v>
      </c>
      <c r="I31" s="137">
        <v>0</v>
      </c>
      <c r="J31" s="136">
        <v>0</v>
      </c>
      <c r="K31" s="137">
        <f>SUM(K28:K30)</f>
        <v>205700</v>
      </c>
    </row>
    <row r="32" spans="1:11" s="19" customFormat="1" ht="38.25">
      <c r="A32" s="168"/>
      <c r="B32" s="112">
        <v>75647</v>
      </c>
      <c r="C32" s="131" t="s">
        <v>325</v>
      </c>
      <c r="D32" s="127">
        <v>49500</v>
      </c>
      <c r="E32" s="116">
        <v>49500</v>
      </c>
      <c r="F32" s="127">
        <v>40000</v>
      </c>
      <c r="G32" s="116"/>
      <c r="H32" s="127"/>
      <c r="I32" s="116"/>
      <c r="J32" s="127"/>
      <c r="K32" s="116"/>
    </row>
    <row r="33" spans="1:11" s="19" customFormat="1" ht="63.75">
      <c r="A33" s="139">
        <v>756</v>
      </c>
      <c r="B33" s="139"/>
      <c r="C33" s="132" t="s">
        <v>267</v>
      </c>
      <c r="D33" s="136">
        <v>49500</v>
      </c>
      <c r="E33" s="137">
        <v>49500</v>
      </c>
      <c r="F33" s="136">
        <v>40000</v>
      </c>
      <c r="G33" s="137">
        <v>0</v>
      </c>
      <c r="H33" s="136">
        <v>0</v>
      </c>
      <c r="I33" s="137">
        <v>0</v>
      </c>
      <c r="J33" s="136">
        <v>0</v>
      </c>
      <c r="K33" s="137">
        <v>0</v>
      </c>
    </row>
    <row r="34" spans="1:11" s="19" customFormat="1" ht="38.25">
      <c r="A34" s="167"/>
      <c r="B34" s="126">
        <v>75702</v>
      </c>
      <c r="C34" s="115" t="s">
        <v>337</v>
      </c>
      <c r="D34" s="127">
        <v>180000</v>
      </c>
      <c r="E34" s="116">
        <v>180000</v>
      </c>
      <c r="F34" s="127"/>
      <c r="G34" s="116"/>
      <c r="H34" s="127"/>
      <c r="I34" s="116">
        <v>180000</v>
      </c>
      <c r="J34" s="127"/>
      <c r="K34" s="116"/>
    </row>
    <row r="35" spans="1:11" s="19" customFormat="1" ht="12.75" customHeight="1">
      <c r="A35" s="195">
        <v>757</v>
      </c>
      <c r="B35" s="140"/>
      <c r="C35" s="135" t="s">
        <v>344</v>
      </c>
      <c r="D35" s="136">
        <v>180000</v>
      </c>
      <c r="E35" s="137">
        <v>180000</v>
      </c>
      <c r="F35" s="136">
        <v>0</v>
      </c>
      <c r="G35" s="137">
        <v>0</v>
      </c>
      <c r="H35" s="136">
        <v>0</v>
      </c>
      <c r="I35" s="137">
        <v>180000</v>
      </c>
      <c r="J35" s="136">
        <v>0</v>
      </c>
      <c r="K35" s="137">
        <v>0</v>
      </c>
    </row>
    <row r="36" spans="1:11" s="19" customFormat="1" ht="13.5" customHeight="1">
      <c r="A36" s="112"/>
      <c r="B36" s="125">
        <v>75818</v>
      </c>
      <c r="C36" s="115" t="s">
        <v>392</v>
      </c>
      <c r="D36" s="127">
        <v>95000</v>
      </c>
      <c r="E36" s="116">
        <v>95000</v>
      </c>
      <c r="F36" s="127"/>
      <c r="G36" s="116"/>
      <c r="H36" s="127"/>
      <c r="I36" s="116"/>
      <c r="J36" s="127"/>
      <c r="K36" s="116"/>
    </row>
    <row r="37" spans="1:11" s="19" customFormat="1" ht="13.5" customHeight="1">
      <c r="A37" s="139">
        <v>758</v>
      </c>
      <c r="B37" s="140"/>
      <c r="C37" s="135" t="s">
        <v>338</v>
      </c>
      <c r="D37" s="136">
        <v>95000</v>
      </c>
      <c r="E37" s="137">
        <v>95000</v>
      </c>
      <c r="F37" s="136">
        <v>0</v>
      </c>
      <c r="G37" s="137">
        <v>0</v>
      </c>
      <c r="H37" s="136">
        <v>0</v>
      </c>
      <c r="I37" s="137">
        <v>0</v>
      </c>
      <c r="J37" s="136">
        <v>0</v>
      </c>
      <c r="K37" s="137">
        <v>0</v>
      </c>
    </row>
    <row r="38" spans="1:11" s="19" customFormat="1" ht="13.5" customHeight="1">
      <c r="A38" s="112"/>
      <c r="B38" s="168">
        <v>80101</v>
      </c>
      <c r="C38" s="194" t="s">
        <v>279</v>
      </c>
      <c r="D38" s="193">
        <v>4910157</v>
      </c>
      <c r="E38" s="193">
        <v>4747157</v>
      </c>
      <c r="F38" s="193">
        <v>3160936</v>
      </c>
      <c r="G38" s="193">
        <v>647734</v>
      </c>
      <c r="H38" s="193"/>
      <c r="I38" s="193"/>
      <c r="J38" s="193"/>
      <c r="K38" s="193">
        <v>163000</v>
      </c>
    </row>
    <row r="39" spans="1:11" s="19" customFormat="1" ht="25.5">
      <c r="A39" s="113"/>
      <c r="B39" s="168">
        <v>80103</v>
      </c>
      <c r="C39" s="192" t="s">
        <v>339</v>
      </c>
      <c r="D39" s="193">
        <v>293702</v>
      </c>
      <c r="E39" s="193">
        <v>293702</v>
      </c>
      <c r="F39" s="193">
        <v>204598</v>
      </c>
      <c r="G39" s="193">
        <v>42921</v>
      </c>
      <c r="H39" s="193"/>
      <c r="I39" s="193"/>
      <c r="J39" s="193"/>
      <c r="K39" s="193"/>
    </row>
    <row r="40" spans="1:11" s="19" customFormat="1" ht="12.75" customHeight="1">
      <c r="A40" s="113"/>
      <c r="B40" s="168">
        <v>80104</v>
      </c>
      <c r="C40" s="200" t="s">
        <v>280</v>
      </c>
      <c r="D40" s="193">
        <v>1138487</v>
      </c>
      <c r="E40" s="193">
        <v>638487</v>
      </c>
      <c r="F40" s="193">
        <v>328754</v>
      </c>
      <c r="G40" s="193">
        <v>70702</v>
      </c>
      <c r="H40" s="193"/>
      <c r="I40" s="193"/>
      <c r="J40" s="193"/>
      <c r="K40" s="193">
        <v>500000</v>
      </c>
    </row>
    <row r="41" spans="1:11" s="19" customFormat="1" ht="12" customHeight="1">
      <c r="A41" s="113"/>
      <c r="B41" s="168">
        <v>80110</v>
      </c>
      <c r="C41" s="200" t="s">
        <v>281</v>
      </c>
      <c r="D41" s="193">
        <v>1928705</v>
      </c>
      <c r="E41" s="193">
        <v>1918705</v>
      </c>
      <c r="F41" s="193">
        <v>1347856</v>
      </c>
      <c r="G41" s="193">
        <v>275489</v>
      </c>
      <c r="H41" s="193"/>
      <c r="I41" s="193"/>
      <c r="J41" s="193"/>
      <c r="K41" s="193">
        <v>10000</v>
      </c>
    </row>
    <row r="42" spans="1:11" s="19" customFormat="1" ht="12" customHeight="1">
      <c r="A42" s="113"/>
      <c r="B42" s="168">
        <v>80113</v>
      </c>
      <c r="C42" s="192" t="s">
        <v>393</v>
      </c>
      <c r="D42" s="193">
        <v>126000</v>
      </c>
      <c r="E42" s="193">
        <v>126000</v>
      </c>
      <c r="F42" s="193"/>
      <c r="G42" s="193"/>
      <c r="H42" s="193">
        <v>13000</v>
      </c>
      <c r="I42" s="193"/>
      <c r="J42" s="193"/>
      <c r="K42" s="193"/>
    </row>
    <row r="43" spans="1:11" s="19" customFormat="1" ht="25.5">
      <c r="A43" s="113"/>
      <c r="B43" s="168">
        <v>80114</v>
      </c>
      <c r="C43" s="201" t="s">
        <v>282</v>
      </c>
      <c r="D43" s="193">
        <v>285419</v>
      </c>
      <c r="E43" s="193">
        <v>285419</v>
      </c>
      <c r="F43" s="193">
        <v>214837</v>
      </c>
      <c r="G43" s="193">
        <v>42117</v>
      </c>
      <c r="H43" s="193"/>
      <c r="I43" s="193"/>
      <c r="J43" s="193"/>
      <c r="K43" s="193"/>
    </row>
    <row r="44" spans="1:11" s="19" customFormat="1" ht="25.5">
      <c r="A44" s="113"/>
      <c r="B44" s="168">
        <v>80146</v>
      </c>
      <c r="C44" s="192" t="s">
        <v>340</v>
      </c>
      <c r="D44" s="193">
        <v>39643</v>
      </c>
      <c r="E44" s="193">
        <v>39643</v>
      </c>
      <c r="F44" s="193"/>
      <c r="G44" s="193"/>
      <c r="H44" s="193"/>
      <c r="I44" s="193"/>
      <c r="J44" s="193"/>
      <c r="K44" s="193"/>
    </row>
    <row r="45" spans="1:11" s="19" customFormat="1" ht="12.75">
      <c r="A45" s="113"/>
      <c r="B45" s="168">
        <v>80148</v>
      </c>
      <c r="C45" s="192" t="s">
        <v>406</v>
      </c>
      <c r="D45" s="193">
        <v>334171</v>
      </c>
      <c r="E45" s="193">
        <v>334171</v>
      </c>
      <c r="F45" s="193">
        <v>123694</v>
      </c>
      <c r="G45" s="193">
        <v>21857</v>
      </c>
      <c r="H45" s="193"/>
      <c r="I45" s="193"/>
      <c r="J45" s="193"/>
      <c r="K45" s="193"/>
    </row>
    <row r="46" spans="1:11" s="19" customFormat="1" ht="12.75" customHeight="1">
      <c r="A46" s="113"/>
      <c r="B46" s="168">
        <v>80195</v>
      </c>
      <c r="C46" s="192" t="s">
        <v>289</v>
      </c>
      <c r="D46" s="193">
        <v>25398</v>
      </c>
      <c r="E46" s="193">
        <v>25398</v>
      </c>
      <c r="F46" s="193"/>
      <c r="G46" s="193"/>
      <c r="H46" s="193"/>
      <c r="I46" s="193"/>
      <c r="J46" s="193"/>
      <c r="K46" s="193"/>
    </row>
    <row r="47" spans="1:11" s="19" customFormat="1" ht="21" customHeight="1">
      <c r="A47" s="139">
        <v>801</v>
      </c>
      <c r="B47" s="139"/>
      <c r="C47" s="138" t="s">
        <v>278</v>
      </c>
      <c r="D47" s="136">
        <f>SUM(D38:D46)</f>
        <v>9081682</v>
      </c>
      <c r="E47" s="137">
        <f>SUM(E38:E46)</f>
        <v>8408682</v>
      </c>
      <c r="F47" s="136">
        <f>SUM(F38:F46)</f>
        <v>5380675</v>
      </c>
      <c r="G47" s="137">
        <f>SUM(G38:G46)</f>
        <v>1100820</v>
      </c>
      <c r="H47" s="136">
        <f>SUM(H42:H44)</f>
        <v>13000</v>
      </c>
      <c r="I47" s="137">
        <v>0</v>
      </c>
      <c r="J47" s="136">
        <v>0</v>
      </c>
      <c r="K47" s="137">
        <f>SUM(K38:K46)</f>
        <v>673000</v>
      </c>
    </row>
    <row r="48" spans="1:11" s="19" customFormat="1" ht="13.5" customHeight="1">
      <c r="A48" s="117"/>
      <c r="B48" s="168">
        <v>85153</v>
      </c>
      <c r="C48" s="192" t="s">
        <v>341</v>
      </c>
      <c r="D48" s="193">
        <v>3000</v>
      </c>
      <c r="E48" s="193">
        <v>3000</v>
      </c>
      <c r="F48" s="193"/>
      <c r="G48" s="193"/>
      <c r="H48" s="193"/>
      <c r="I48" s="193"/>
      <c r="J48" s="193"/>
      <c r="K48" s="193"/>
    </row>
    <row r="49" spans="1:11" s="19" customFormat="1" ht="13.5" customHeight="1">
      <c r="A49" s="114"/>
      <c r="B49" s="168">
        <v>85154</v>
      </c>
      <c r="C49" s="192" t="s">
        <v>342</v>
      </c>
      <c r="D49" s="193">
        <v>57000</v>
      </c>
      <c r="E49" s="193">
        <v>57000</v>
      </c>
      <c r="F49" s="193">
        <v>19000</v>
      </c>
      <c r="G49" s="193">
        <v>2250</v>
      </c>
      <c r="H49" s="193"/>
      <c r="I49" s="193"/>
      <c r="J49" s="193"/>
      <c r="K49" s="193"/>
    </row>
    <row r="50" spans="1:11" s="19" customFormat="1" ht="14.25" customHeight="1">
      <c r="A50" s="114"/>
      <c r="B50" s="168">
        <v>85195</v>
      </c>
      <c r="C50" s="192" t="s">
        <v>289</v>
      </c>
      <c r="D50" s="193">
        <v>1000</v>
      </c>
      <c r="E50" s="193">
        <v>1000</v>
      </c>
      <c r="F50" s="193"/>
      <c r="G50" s="193"/>
      <c r="H50" s="193">
        <v>1000</v>
      </c>
      <c r="I50" s="193"/>
      <c r="J50" s="193"/>
      <c r="K50" s="193"/>
    </row>
    <row r="51" spans="1:11" s="19" customFormat="1" ht="15.75" customHeight="1">
      <c r="A51" s="139">
        <v>851</v>
      </c>
      <c r="B51" s="140"/>
      <c r="C51" s="142" t="s">
        <v>343</v>
      </c>
      <c r="D51" s="136">
        <f>SUM(D48:D50)</f>
        <v>61000</v>
      </c>
      <c r="E51" s="137">
        <f>SUM(E48:E50)</f>
        <v>61000</v>
      </c>
      <c r="F51" s="136">
        <v>19000</v>
      </c>
      <c r="G51" s="137">
        <v>2250</v>
      </c>
      <c r="H51" s="136">
        <v>1000</v>
      </c>
      <c r="I51" s="137">
        <v>0</v>
      </c>
      <c r="J51" s="136">
        <v>0</v>
      </c>
      <c r="K51" s="137">
        <v>0</v>
      </c>
    </row>
    <row r="52" spans="1:11" s="19" customFormat="1" ht="13.5" customHeight="1">
      <c r="A52" s="117"/>
      <c r="B52" s="168">
        <v>85202</v>
      </c>
      <c r="C52" s="192" t="s">
        <v>345</v>
      </c>
      <c r="D52" s="193">
        <v>39600</v>
      </c>
      <c r="E52" s="193">
        <v>39600</v>
      </c>
      <c r="F52" s="193"/>
      <c r="G52" s="193"/>
      <c r="H52" s="193"/>
      <c r="I52" s="193"/>
      <c r="J52" s="193"/>
      <c r="K52" s="193"/>
    </row>
    <row r="53" spans="1:11" s="19" customFormat="1" ht="54" customHeight="1">
      <c r="A53" s="114"/>
      <c r="B53" s="168">
        <v>85212</v>
      </c>
      <c r="C53" s="202" t="s">
        <v>284</v>
      </c>
      <c r="D53" s="193">
        <v>3301009</v>
      </c>
      <c r="E53" s="193">
        <v>3301009</v>
      </c>
      <c r="F53" s="193">
        <v>55139</v>
      </c>
      <c r="G53" s="193">
        <v>35942</v>
      </c>
      <c r="H53" s="193"/>
      <c r="I53" s="193"/>
      <c r="J53" s="193"/>
      <c r="K53" s="193"/>
    </row>
    <row r="54" spans="1:11" s="19" customFormat="1" ht="63.75">
      <c r="A54" s="114"/>
      <c r="B54" s="168">
        <v>85213</v>
      </c>
      <c r="C54" s="202" t="s">
        <v>285</v>
      </c>
      <c r="D54" s="193">
        <v>13663</v>
      </c>
      <c r="E54" s="193">
        <v>13663</v>
      </c>
      <c r="F54" s="193"/>
      <c r="G54" s="193">
        <v>13663</v>
      </c>
      <c r="H54" s="193"/>
      <c r="I54" s="193"/>
      <c r="J54" s="193"/>
      <c r="K54" s="193"/>
    </row>
    <row r="55" spans="1:11" s="19" customFormat="1" ht="38.25">
      <c r="A55" s="114"/>
      <c r="B55" s="168">
        <v>85214</v>
      </c>
      <c r="C55" s="202" t="s">
        <v>286</v>
      </c>
      <c r="D55" s="193">
        <v>286681</v>
      </c>
      <c r="E55" s="193">
        <v>286681</v>
      </c>
      <c r="F55" s="193"/>
      <c r="G55" s="193"/>
      <c r="H55" s="193"/>
      <c r="I55" s="193"/>
      <c r="J55" s="193"/>
      <c r="K55" s="193"/>
    </row>
    <row r="56" spans="1:11" s="19" customFormat="1" ht="14.25" customHeight="1">
      <c r="A56" s="114"/>
      <c r="B56" s="168">
        <v>85219</v>
      </c>
      <c r="C56" s="203" t="s">
        <v>287</v>
      </c>
      <c r="D56" s="193">
        <v>223623</v>
      </c>
      <c r="E56" s="193">
        <v>223623</v>
      </c>
      <c r="F56" s="193">
        <v>169361</v>
      </c>
      <c r="G56" s="193">
        <v>33050</v>
      </c>
      <c r="H56" s="193"/>
      <c r="I56" s="193"/>
      <c r="J56" s="193"/>
      <c r="K56" s="193"/>
    </row>
    <row r="57" spans="1:11" s="19" customFormat="1" ht="25.5">
      <c r="A57" s="114"/>
      <c r="B57" s="168">
        <v>85228</v>
      </c>
      <c r="C57" s="202" t="s">
        <v>288</v>
      </c>
      <c r="D57" s="193">
        <v>119266</v>
      </c>
      <c r="E57" s="193">
        <v>119266</v>
      </c>
      <c r="F57" s="193">
        <v>91112</v>
      </c>
      <c r="G57" s="193">
        <v>18454</v>
      </c>
      <c r="H57" s="193"/>
      <c r="I57" s="193"/>
      <c r="J57" s="193"/>
      <c r="K57" s="193"/>
    </row>
    <row r="58" spans="1:11" s="19" customFormat="1" ht="12.75" customHeight="1">
      <c r="A58" s="114"/>
      <c r="B58" s="168">
        <v>85295</v>
      </c>
      <c r="C58" s="203" t="s">
        <v>289</v>
      </c>
      <c r="D58" s="193">
        <v>103444</v>
      </c>
      <c r="E58" s="193">
        <v>103444</v>
      </c>
      <c r="F58" s="193"/>
      <c r="G58" s="193"/>
      <c r="H58" s="193">
        <v>2000</v>
      </c>
      <c r="I58" s="193"/>
      <c r="J58" s="193"/>
      <c r="K58" s="193"/>
    </row>
    <row r="59" spans="1:11" s="19" customFormat="1" ht="21" customHeight="1">
      <c r="A59" s="139">
        <v>852</v>
      </c>
      <c r="B59" s="139"/>
      <c r="C59" s="141" t="s">
        <v>283</v>
      </c>
      <c r="D59" s="136">
        <f>SUM(D52:D58)</f>
        <v>4087286</v>
      </c>
      <c r="E59" s="137">
        <f>SUM(E52:E58)</f>
        <v>4087286</v>
      </c>
      <c r="F59" s="136">
        <f>SUM(F52:F58)</f>
        <v>315612</v>
      </c>
      <c r="G59" s="137">
        <f>SUM(G52:G58)</f>
        <v>101109</v>
      </c>
      <c r="H59" s="136">
        <f>SUM(H52:H58)</f>
        <v>2000</v>
      </c>
      <c r="I59" s="137">
        <v>0</v>
      </c>
      <c r="J59" s="136">
        <v>0</v>
      </c>
      <c r="K59" s="137">
        <v>0</v>
      </c>
    </row>
    <row r="60" spans="1:11" s="19" customFormat="1" ht="21" customHeight="1">
      <c r="A60" s="117"/>
      <c r="B60" s="125">
        <v>85401</v>
      </c>
      <c r="C60" s="115" t="s">
        <v>346</v>
      </c>
      <c r="D60" s="127">
        <v>49158</v>
      </c>
      <c r="E60" s="116">
        <v>49158</v>
      </c>
      <c r="F60" s="127">
        <v>34600</v>
      </c>
      <c r="G60" s="116">
        <v>7341</v>
      </c>
      <c r="H60" s="127"/>
      <c r="I60" s="116"/>
      <c r="J60" s="127"/>
      <c r="K60" s="116"/>
    </row>
    <row r="61" spans="1:11" s="19" customFormat="1" ht="12.75" customHeight="1">
      <c r="A61" s="139">
        <v>854</v>
      </c>
      <c r="B61" s="140"/>
      <c r="C61" s="135" t="s">
        <v>347</v>
      </c>
      <c r="D61" s="136">
        <v>49158</v>
      </c>
      <c r="E61" s="137">
        <v>49158</v>
      </c>
      <c r="F61" s="136">
        <v>34600</v>
      </c>
      <c r="G61" s="137">
        <v>7341</v>
      </c>
      <c r="H61" s="136"/>
      <c r="I61" s="137"/>
      <c r="J61" s="136"/>
      <c r="K61" s="137"/>
    </row>
    <row r="62" spans="1:11" s="19" customFormat="1" ht="12.75" customHeight="1">
      <c r="A62" s="117"/>
      <c r="B62" s="168">
        <v>90003</v>
      </c>
      <c r="C62" s="192" t="s">
        <v>348</v>
      </c>
      <c r="D62" s="193">
        <v>8000</v>
      </c>
      <c r="E62" s="193">
        <v>8000</v>
      </c>
      <c r="F62" s="193"/>
      <c r="G62" s="193"/>
      <c r="H62" s="193"/>
      <c r="I62" s="193"/>
      <c r="J62" s="193"/>
      <c r="K62" s="193"/>
    </row>
    <row r="63" spans="1:11" s="19" customFormat="1" ht="25.5">
      <c r="A63" s="114"/>
      <c r="B63" s="168">
        <v>90004</v>
      </c>
      <c r="C63" s="192" t="s">
        <v>349</v>
      </c>
      <c r="D63" s="193">
        <v>1500</v>
      </c>
      <c r="E63" s="193">
        <v>1500</v>
      </c>
      <c r="F63" s="193"/>
      <c r="G63" s="193"/>
      <c r="H63" s="193"/>
      <c r="I63" s="193"/>
      <c r="J63" s="193"/>
      <c r="K63" s="193"/>
    </row>
    <row r="64" spans="1:11" s="19" customFormat="1" ht="13.5" customHeight="1">
      <c r="A64" s="114"/>
      <c r="B64" s="168">
        <v>90015</v>
      </c>
      <c r="C64" s="192" t="s">
        <v>350</v>
      </c>
      <c r="D64" s="193">
        <v>480000</v>
      </c>
      <c r="E64" s="193">
        <v>180000</v>
      </c>
      <c r="F64" s="193"/>
      <c r="G64" s="193"/>
      <c r="H64" s="193"/>
      <c r="I64" s="193"/>
      <c r="J64" s="193"/>
      <c r="K64" s="193">
        <v>300000</v>
      </c>
    </row>
    <row r="65" spans="1:11" s="19" customFormat="1" ht="14.25" customHeight="1">
      <c r="A65" s="114"/>
      <c r="B65" s="168">
        <v>90095</v>
      </c>
      <c r="C65" s="192" t="s">
        <v>289</v>
      </c>
      <c r="D65" s="193">
        <v>48000</v>
      </c>
      <c r="E65" s="193">
        <v>48000</v>
      </c>
      <c r="F65" s="193"/>
      <c r="G65" s="193"/>
      <c r="H65" s="193"/>
      <c r="I65" s="193"/>
      <c r="J65" s="193"/>
      <c r="K65" s="193"/>
    </row>
    <row r="66" spans="1:11" s="19" customFormat="1" ht="25.5">
      <c r="A66" s="139">
        <v>900</v>
      </c>
      <c r="B66" s="140"/>
      <c r="C66" s="135" t="s">
        <v>351</v>
      </c>
      <c r="D66" s="136">
        <f>SUM(D62:D65)</f>
        <v>537500</v>
      </c>
      <c r="E66" s="137">
        <f>SUM(E62:E65)</f>
        <v>237500</v>
      </c>
      <c r="F66" s="136">
        <v>0</v>
      </c>
      <c r="G66" s="137">
        <v>0</v>
      </c>
      <c r="H66" s="136">
        <v>0</v>
      </c>
      <c r="I66" s="137">
        <v>0</v>
      </c>
      <c r="J66" s="136">
        <v>0</v>
      </c>
      <c r="K66" s="137">
        <v>300000</v>
      </c>
    </row>
    <row r="67" spans="1:11" s="19" customFormat="1" ht="21" customHeight="1">
      <c r="A67" s="117"/>
      <c r="B67" s="168">
        <v>92116</v>
      </c>
      <c r="C67" s="192" t="s">
        <v>394</v>
      </c>
      <c r="D67" s="193">
        <v>157500</v>
      </c>
      <c r="E67" s="193">
        <v>157500</v>
      </c>
      <c r="F67" s="193"/>
      <c r="G67" s="193"/>
      <c r="H67" s="193">
        <v>157500</v>
      </c>
      <c r="I67" s="193"/>
      <c r="J67" s="193"/>
      <c r="K67" s="193"/>
    </row>
    <row r="68" spans="1:11" s="19" customFormat="1" ht="21" customHeight="1">
      <c r="A68" s="113"/>
      <c r="B68" s="168">
        <v>92195</v>
      </c>
      <c r="C68" s="192" t="s">
        <v>289</v>
      </c>
      <c r="D68" s="193">
        <v>37000</v>
      </c>
      <c r="E68" s="193">
        <v>37000</v>
      </c>
      <c r="F68" s="193"/>
      <c r="G68" s="193"/>
      <c r="H68" s="193"/>
      <c r="I68" s="193"/>
      <c r="J68" s="193"/>
      <c r="K68" s="193"/>
    </row>
    <row r="69" spans="1:11" s="19" customFormat="1" ht="25.5">
      <c r="A69" s="139">
        <v>921</v>
      </c>
      <c r="B69" s="140"/>
      <c r="C69" s="135" t="s">
        <v>395</v>
      </c>
      <c r="D69" s="136">
        <f>SUM(D67:D68)</f>
        <v>194500</v>
      </c>
      <c r="E69" s="137">
        <f>SUM(E67:E68)</f>
        <v>194500</v>
      </c>
      <c r="F69" s="136">
        <v>0</v>
      </c>
      <c r="G69" s="137">
        <v>0</v>
      </c>
      <c r="H69" s="136">
        <v>157500</v>
      </c>
      <c r="I69" s="137">
        <v>0</v>
      </c>
      <c r="J69" s="136">
        <v>0</v>
      </c>
      <c r="K69" s="137">
        <v>0</v>
      </c>
    </row>
    <row r="70" spans="1:11" s="19" customFormat="1" ht="25.5">
      <c r="A70" s="112"/>
      <c r="B70" s="125">
        <v>92605</v>
      </c>
      <c r="C70" s="115" t="s">
        <v>352</v>
      </c>
      <c r="D70" s="127">
        <v>25000</v>
      </c>
      <c r="E70" s="116">
        <v>25000</v>
      </c>
      <c r="F70" s="127">
        <v>1600</v>
      </c>
      <c r="G70" s="116"/>
      <c r="H70" s="127"/>
      <c r="I70" s="116"/>
      <c r="J70" s="127"/>
      <c r="K70" s="116"/>
    </row>
    <row r="71" spans="1:11" s="19" customFormat="1" ht="13.5" customHeight="1">
      <c r="A71" s="139">
        <v>926</v>
      </c>
      <c r="B71" s="140"/>
      <c r="C71" s="135" t="s">
        <v>396</v>
      </c>
      <c r="D71" s="136">
        <v>25000</v>
      </c>
      <c r="E71" s="137">
        <v>25000</v>
      </c>
      <c r="F71" s="136">
        <f>SUM(F70)</f>
        <v>1600</v>
      </c>
      <c r="G71" s="137">
        <v>0</v>
      </c>
      <c r="H71" s="136">
        <v>0</v>
      </c>
      <c r="I71" s="137">
        <v>0</v>
      </c>
      <c r="J71" s="136">
        <v>0</v>
      </c>
      <c r="K71" s="137">
        <v>0</v>
      </c>
    </row>
    <row r="72" spans="1:11" s="21" customFormat="1" ht="24.75" customHeight="1">
      <c r="A72" s="231" t="s">
        <v>25</v>
      </c>
      <c r="B72" s="232"/>
      <c r="C72" s="233"/>
      <c r="D72" s="120">
        <f>SUM(D9,D11,D16,D19,D25,D27,D31,D33,D35,D37,D47,D51,D61,D59,D66,D71,D69)</f>
        <v>19092958</v>
      </c>
      <c r="E72" s="120">
        <f>SUM(E9,E11,E16,E19,E25,E27,E31,E33,E35,E37,E47,E51,E59,E61,E66,E71,E69)</f>
        <v>16105508</v>
      </c>
      <c r="F72" s="128">
        <f>SUM(F25,F27,F31,F33,F47,F59,F61,F71,F51)</f>
        <v>7196755</v>
      </c>
      <c r="G72" s="120">
        <f>SUM(G25,G27,G31,G47,G51,G59,G61)</f>
        <v>1477400</v>
      </c>
      <c r="H72" s="129">
        <f>SUM(H9,H1,H19,H25,H27,H31,H37,H51,H59,H66,H69,H47)</f>
        <v>173500</v>
      </c>
      <c r="I72" s="120">
        <f>SUM(I35,I33,I31)</f>
        <v>180000</v>
      </c>
      <c r="J72" s="129">
        <v>0</v>
      </c>
      <c r="K72" s="120">
        <f>SUM(K9,K16,K25,K66,K31,K47)</f>
        <v>2987450</v>
      </c>
    </row>
    <row r="74" spans="1:11" ht="12.75">
      <c r="A74" s="230"/>
      <c r="B74" s="230"/>
      <c r="C74" s="230"/>
      <c r="D74" s="230"/>
      <c r="E74" s="230"/>
      <c r="F74" s="230"/>
      <c r="G74" s="230"/>
      <c r="H74" s="230"/>
      <c r="I74" s="230"/>
      <c r="J74" s="230"/>
      <c r="K74" s="230"/>
    </row>
    <row r="75" spans="1:11" ht="36.75" customHeight="1">
      <c r="A75" s="230"/>
      <c r="B75" s="230"/>
      <c r="C75" s="230"/>
      <c r="D75" s="230"/>
      <c r="E75" s="230"/>
      <c r="F75" s="230"/>
      <c r="G75" s="230"/>
      <c r="H75" s="230"/>
      <c r="I75" s="230"/>
      <c r="J75" s="230"/>
      <c r="K75" s="230"/>
    </row>
  </sheetData>
  <sheetProtection/>
  <mergeCells count="11">
    <mergeCell ref="E3:K3"/>
    <mergeCell ref="F4:J4"/>
    <mergeCell ref="E4:E5"/>
    <mergeCell ref="K4:K5"/>
    <mergeCell ref="A74:K75"/>
    <mergeCell ref="A72:C72"/>
    <mergeCell ref="A1:K1"/>
    <mergeCell ref="D3:D5"/>
    <mergeCell ref="A3:A5"/>
    <mergeCell ref="C3:C5"/>
    <mergeCell ref="B3:B5"/>
  </mergeCells>
  <printOptions horizontalCentered="1"/>
  <pageMargins left="0.3937007874015748" right="0.3937007874015748" top="1.1023622047244095" bottom="0.7874015748031497" header="0.5118110236220472" footer="0.5118110236220472"/>
  <pageSetup horizontalDpi="600" verticalDpi="600" orientation="landscape" paperSize="9" r:id="rId1"/>
  <headerFooter alignWithMargins="0">
    <oddHeader>&amp;RZałącznik nr 1
do uchwały Rady Gminy w Mircu Nr XVII/108/2008 
z dnia  9 kwietnia 2008 roku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18"/>
  <sheetViews>
    <sheetView view="pageLayout" workbookViewId="0" topLeftCell="B1">
      <selection activeCell="K21" sqref="K21"/>
    </sheetView>
  </sheetViews>
  <sheetFormatPr defaultColWidth="9.00390625" defaultRowHeight="12.75"/>
  <cols>
    <col min="1" max="1" width="3.875" style="1" customWidth="1"/>
    <col min="2" max="2" width="4.875" style="1" bestFit="1" customWidth="1"/>
    <col min="3" max="3" width="6.25390625" style="1" bestFit="1" customWidth="1"/>
    <col min="4" max="4" width="20.625" style="1" customWidth="1"/>
    <col min="5" max="5" width="10.625" style="1" customWidth="1"/>
    <col min="6" max="7" width="11.25390625" style="1" customWidth="1"/>
    <col min="8" max="8" width="12.375" style="1" customWidth="1"/>
    <col min="9" max="9" width="10.375" style="1" customWidth="1"/>
    <col min="10" max="10" width="11.375" style="1" customWidth="1"/>
    <col min="11" max="11" width="12.125" style="1" customWidth="1"/>
    <col min="12" max="12" width="9.625" style="1" customWidth="1"/>
    <col min="13" max="13" width="8.625" style="1" customWidth="1"/>
    <col min="14" max="14" width="10.125" style="1" customWidth="1"/>
    <col min="15" max="15" width="11.375" style="1" customWidth="1"/>
    <col min="16" max="16384" width="9.125" style="1" customWidth="1"/>
  </cols>
  <sheetData>
    <row r="1" spans="1:15" ht="18">
      <c r="A1" s="236" t="s">
        <v>50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</row>
    <row r="2" spans="1:15" ht="10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5" t="s">
        <v>14</v>
      </c>
    </row>
    <row r="3" spans="1:15" s="16" customFormat="1" ht="19.5" customHeight="1">
      <c r="A3" s="237" t="s">
        <v>18</v>
      </c>
      <c r="B3" s="237" t="s">
        <v>1</v>
      </c>
      <c r="C3" s="237" t="s">
        <v>13</v>
      </c>
      <c r="D3" s="238" t="s">
        <v>39</v>
      </c>
      <c r="E3" s="238" t="s">
        <v>19</v>
      </c>
      <c r="F3" s="240" t="s">
        <v>51</v>
      </c>
      <c r="G3" s="244" t="s">
        <v>22</v>
      </c>
      <c r="H3" s="244"/>
      <c r="I3" s="244"/>
      <c r="J3" s="244"/>
      <c r="K3" s="244"/>
      <c r="L3" s="244"/>
      <c r="M3" s="244"/>
      <c r="N3" s="239"/>
      <c r="O3" s="238" t="s">
        <v>20</v>
      </c>
    </row>
    <row r="4" spans="1:15" s="16" customFormat="1" ht="19.5" customHeight="1">
      <c r="A4" s="237"/>
      <c r="B4" s="237"/>
      <c r="C4" s="237"/>
      <c r="D4" s="238"/>
      <c r="E4" s="238"/>
      <c r="F4" s="241"/>
      <c r="G4" s="239" t="s">
        <v>52</v>
      </c>
      <c r="H4" s="238" t="s">
        <v>10</v>
      </c>
      <c r="I4" s="238"/>
      <c r="J4" s="238"/>
      <c r="K4" s="238"/>
      <c r="L4" s="238" t="s">
        <v>17</v>
      </c>
      <c r="M4" s="238" t="s">
        <v>53</v>
      </c>
      <c r="N4" s="240" t="s">
        <v>54</v>
      </c>
      <c r="O4" s="238"/>
    </row>
    <row r="5" spans="1:15" s="16" customFormat="1" ht="29.25" customHeight="1">
      <c r="A5" s="237"/>
      <c r="B5" s="237"/>
      <c r="C5" s="237"/>
      <c r="D5" s="238"/>
      <c r="E5" s="238"/>
      <c r="F5" s="241"/>
      <c r="G5" s="239"/>
      <c r="H5" s="238" t="s">
        <v>41</v>
      </c>
      <c r="I5" s="238" t="s">
        <v>37</v>
      </c>
      <c r="J5" s="238" t="s">
        <v>42</v>
      </c>
      <c r="K5" s="238" t="s">
        <v>38</v>
      </c>
      <c r="L5" s="238"/>
      <c r="M5" s="238"/>
      <c r="N5" s="241"/>
      <c r="O5" s="238"/>
    </row>
    <row r="6" spans="1:15" s="16" customFormat="1" ht="19.5" customHeight="1">
      <c r="A6" s="237"/>
      <c r="B6" s="237"/>
      <c r="C6" s="237"/>
      <c r="D6" s="238"/>
      <c r="E6" s="238"/>
      <c r="F6" s="241"/>
      <c r="G6" s="239"/>
      <c r="H6" s="238"/>
      <c r="I6" s="238"/>
      <c r="J6" s="238"/>
      <c r="K6" s="238"/>
      <c r="L6" s="238"/>
      <c r="M6" s="238"/>
      <c r="N6" s="241"/>
      <c r="O6" s="238"/>
    </row>
    <row r="7" spans="1:15" s="16" customFormat="1" ht="19.5" customHeight="1">
      <c r="A7" s="237"/>
      <c r="B7" s="237"/>
      <c r="C7" s="237"/>
      <c r="D7" s="238"/>
      <c r="E7" s="238"/>
      <c r="F7" s="242"/>
      <c r="G7" s="239"/>
      <c r="H7" s="238"/>
      <c r="I7" s="238"/>
      <c r="J7" s="238"/>
      <c r="K7" s="238"/>
      <c r="L7" s="238"/>
      <c r="M7" s="238"/>
      <c r="N7" s="242"/>
      <c r="O7" s="238"/>
    </row>
    <row r="8" spans="1:15" ht="7.5" customHeight="1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  <c r="J8" s="9">
        <v>10</v>
      </c>
      <c r="K8" s="9">
        <v>11</v>
      </c>
      <c r="L8" s="9">
        <v>12</v>
      </c>
      <c r="M8" s="9">
        <v>13</v>
      </c>
      <c r="N8" s="9"/>
      <c r="O8" s="9">
        <v>13</v>
      </c>
    </row>
    <row r="9" spans="1:15" ht="46.5" customHeight="1">
      <c r="A9" s="46" t="s">
        <v>6</v>
      </c>
      <c r="B9" s="204" t="s">
        <v>314</v>
      </c>
      <c r="C9" s="204" t="s">
        <v>312</v>
      </c>
      <c r="D9" s="67" t="s">
        <v>358</v>
      </c>
      <c r="E9" s="160">
        <v>1316532</v>
      </c>
      <c r="F9" s="160">
        <v>605295</v>
      </c>
      <c r="G9" s="160">
        <v>264000</v>
      </c>
      <c r="H9" s="160">
        <v>264000</v>
      </c>
      <c r="I9" s="160"/>
      <c r="J9" s="205" t="s">
        <v>21</v>
      </c>
      <c r="K9" s="160"/>
      <c r="L9" s="160">
        <v>247237</v>
      </c>
      <c r="M9" s="160">
        <v>200000</v>
      </c>
      <c r="N9" s="160"/>
      <c r="O9" s="160" t="s">
        <v>359</v>
      </c>
    </row>
    <row r="10" spans="1:15" ht="45.75" customHeight="1">
      <c r="A10" s="46" t="s">
        <v>7</v>
      </c>
      <c r="B10" s="204" t="s">
        <v>317</v>
      </c>
      <c r="C10" s="204" t="s">
        <v>315</v>
      </c>
      <c r="D10" s="67" t="s">
        <v>361</v>
      </c>
      <c r="E10" s="160">
        <v>1934245</v>
      </c>
      <c r="F10" s="160">
        <v>848345</v>
      </c>
      <c r="G10" s="160">
        <v>1085900.36</v>
      </c>
      <c r="H10" s="160">
        <v>275118</v>
      </c>
      <c r="I10" s="160">
        <v>810782</v>
      </c>
      <c r="J10" s="205" t="s">
        <v>21</v>
      </c>
      <c r="K10" s="160"/>
      <c r="L10" s="160"/>
      <c r="M10" s="160"/>
      <c r="N10" s="160"/>
      <c r="O10" s="160" t="s">
        <v>359</v>
      </c>
    </row>
    <row r="11" spans="1:15" ht="99.75" customHeight="1">
      <c r="A11" s="46" t="s">
        <v>8</v>
      </c>
      <c r="B11" s="204" t="s">
        <v>244</v>
      </c>
      <c r="C11" s="204" t="s">
        <v>245</v>
      </c>
      <c r="D11" s="67" t="s">
        <v>366</v>
      </c>
      <c r="E11" s="160">
        <v>1000895</v>
      </c>
      <c r="F11" s="160">
        <v>21516</v>
      </c>
      <c r="G11" s="160">
        <v>50000</v>
      </c>
      <c r="H11" s="160">
        <v>50000</v>
      </c>
      <c r="I11" s="160"/>
      <c r="J11" s="205" t="s">
        <v>21</v>
      </c>
      <c r="K11" s="160"/>
      <c r="L11" s="160">
        <v>929379</v>
      </c>
      <c r="M11" s="160"/>
      <c r="N11" s="160"/>
      <c r="O11" s="160" t="s">
        <v>359</v>
      </c>
    </row>
    <row r="12" spans="1:15" ht="45" customHeight="1">
      <c r="A12" s="46" t="s">
        <v>0</v>
      </c>
      <c r="B12" s="204" t="s">
        <v>244</v>
      </c>
      <c r="C12" s="204" t="s">
        <v>247</v>
      </c>
      <c r="D12" s="67" t="s">
        <v>364</v>
      </c>
      <c r="E12" s="160">
        <v>2465465</v>
      </c>
      <c r="F12" s="160">
        <v>36162</v>
      </c>
      <c r="G12" s="160">
        <v>500000</v>
      </c>
      <c r="H12" s="160">
        <v>500000</v>
      </c>
      <c r="I12" s="160"/>
      <c r="J12" s="205"/>
      <c r="K12" s="160"/>
      <c r="L12" s="160">
        <v>1929303</v>
      </c>
      <c r="M12" s="160"/>
      <c r="N12" s="160"/>
      <c r="O12" s="160" t="s">
        <v>359</v>
      </c>
    </row>
    <row r="13" spans="1:15" ht="25.5">
      <c r="A13" s="46" t="s">
        <v>159</v>
      </c>
      <c r="B13" s="204" t="s">
        <v>244</v>
      </c>
      <c r="C13" s="204" t="s">
        <v>248</v>
      </c>
      <c r="D13" s="67" t="s">
        <v>365</v>
      </c>
      <c r="E13" s="160">
        <v>2332472</v>
      </c>
      <c r="F13" s="160">
        <v>34525</v>
      </c>
      <c r="G13" s="160">
        <v>10000</v>
      </c>
      <c r="H13" s="160">
        <v>10000</v>
      </c>
      <c r="I13" s="160"/>
      <c r="J13" s="205"/>
      <c r="K13" s="160"/>
      <c r="L13" s="160">
        <v>2287947</v>
      </c>
      <c r="M13" s="160"/>
      <c r="N13" s="160"/>
      <c r="O13" s="160" t="s">
        <v>359</v>
      </c>
    </row>
    <row r="14" spans="1:15" ht="55.5" customHeight="1">
      <c r="A14" s="46" t="s">
        <v>173</v>
      </c>
      <c r="B14" s="204" t="s">
        <v>362</v>
      </c>
      <c r="C14" s="204" t="s">
        <v>363</v>
      </c>
      <c r="D14" s="67" t="s">
        <v>367</v>
      </c>
      <c r="E14" s="160">
        <v>556264</v>
      </c>
      <c r="F14" s="160">
        <v>256264</v>
      </c>
      <c r="G14" s="160">
        <v>300000</v>
      </c>
      <c r="H14" s="160">
        <v>300000</v>
      </c>
      <c r="I14" s="160"/>
      <c r="J14" s="205" t="s">
        <v>21</v>
      </c>
      <c r="K14" s="160"/>
      <c r="L14" s="160"/>
      <c r="M14" s="160"/>
      <c r="N14" s="160"/>
      <c r="O14" s="160" t="s">
        <v>359</v>
      </c>
    </row>
    <row r="15" spans="1:15" ht="22.5" customHeight="1">
      <c r="A15" s="245" t="s">
        <v>40</v>
      </c>
      <c r="B15" s="246"/>
      <c r="C15" s="246"/>
      <c r="D15" s="247"/>
      <c r="E15" s="160">
        <f>SUM(E9:E14)</f>
        <v>9605873</v>
      </c>
      <c r="F15" s="160">
        <f>SUM(F9:F14)</f>
        <v>1802107</v>
      </c>
      <c r="G15" s="206">
        <f>SUM(G9:G14)</f>
        <v>2209900.3600000003</v>
      </c>
      <c r="H15" s="160">
        <f>SUM(H9:H14)</f>
        <v>1399118</v>
      </c>
      <c r="I15" s="160">
        <f>SUM(I9:I14)</f>
        <v>810782</v>
      </c>
      <c r="J15" s="10"/>
      <c r="K15" s="10"/>
      <c r="L15" s="160">
        <f>SUM(L9:L14)</f>
        <v>5393866</v>
      </c>
      <c r="M15" s="160">
        <f>SUM(M9:M14)</f>
        <v>200000</v>
      </c>
      <c r="N15" s="10"/>
      <c r="O15" s="26" t="s">
        <v>15</v>
      </c>
    </row>
    <row r="17" spans="2:14" ht="12.75">
      <c r="B17" s="243"/>
      <c r="C17" s="243"/>
      <c r="D17" s="243"/>
      <c r="E17" s="243"/>
      <c r="F17" s="243"/>
      <c r="G17" s="243"/>
      <c r="H17" s="243"/>
      <c r="I17" s="243"/>
      <c r="J17" s="243"/>
      <c r="K17" s="243"/>
      <c r="L17" s="243"/>
      <c r="M17" s="243"/>
      <c r="N17" s="243"/>
    </row>
    <row r="18" spans="2:14" ht="12.75">
      <c r="B18" s="243"/>
      <c r="C18" s="243"/>
      <c r="D18" s="243"/>
      <c r="E18" s="243"/>
      <c r="F18" s="243"/>
      <c r="G18" s="243"/>
      <c r="H18" s="243"/>
      <c r="I18" s="243"/>
      <c r="J18" s="243"/>
      <c r="K18" s="243"/>
      <c r="L18" s="243"/>
      <c r="M18" s="243"/>
      <c r="N18" s="243"/>
    </row>
  </sheetData>
  <sheetProtection/>
  <mergeCells count="20">
    <mergeCell ref="B17:N18"/>
    <mergeCell ref="G3:N3"/>
    <mergeCell ref="L4:L7"/>
    <mergeCell ref="A15:D15"/>
    <mergeCell ref="H4:K4"/>
    <mergeCell ref="H5:H7"/>
    <mergeCell ref="I5:I7"/>
    <mergeCell ref="J5:J7"/>
    <mergeCell ref="K5:K7"/>
    <mergeCell ref="F3:F7"/>
    <mergeCell ref="A1:O1"/>
    <mergeCell ref="A3:A7"/>
    <mergeCell ref="B3:B7"/>
    <mergeCell ref="C3:C7"/>
    <mergeCell ref="D3:D7"/>
    <mergeCell ref="O3:O7"/>
    <mergeCell ref="G4:G7"/>
    <mergeCell ref="E3:E7"/>
    <mergeCell ref="M4:M7"/>
    <mergeCell ref="N4:N7"/>
  </mergeCells>
  <printOptions horizontalCentered="1"/>
  <pageMargins left="0" right="0" top="0.7874015748031497" bottom="0.1968503937007874" header="0.31496062992125984" footer="0.11811023622047245"/>
  <pageSetup horizontalDpi="600" verticalDpi="600" orientation="landscape" paperSize="9" scale="95" r:id="rId1"/>
  <headerFooter alignWithMargins="0">
    <oddHeader xml:space="preserve">&amp;R&amp;9Załącznik nr  2
do uchwały Rady Gminy w Mircu Nr XVII/108/2008
z dnia 9 kwietnia 2008 r.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B1">
      <selection activeCell="E21" sqref="E21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33.875" style="1" customWidth="1"/>
    <col min="5" max="5" width="12.75390625" style="1" customWidth="1"/>
    <col min="6" max="7" width="10.125" style="1" customWidth="1"/>
    <col min="8" max="8" width="13.125" style="1" customWidth="1"/>
    <col min="9" max="9" width="14.375" style="1" customWidth="1"/>
    <col min="10" max="10" width="16.75390625" style="1" customWidth="1"/>
    <col min="11" max="16384" width="9.125" style="1" customWidth="1"/>
  </cols>
  <sheetData>
    <row r="1" spans="1:10" ht="18">
      <c r="A1" s="236" t="s">
        <v>55</v>
      </c>
      <c r="B1" s="236"/>
      <c r="C1" s="236"/>
      <c r="D1" s="236"/>
      <c r="E1" s="236"/>
      <c r="F1" s="236"/>
      <c r="G1" s="236"/>
      <c r="H1" s="236"/>
      <c r="I1" s="236"/>
      <c r="J1" s="236"/>
    </row>
    <row r="2" spans="1:10" ht="10.5" customHeight="1">
      <c r="A2" s="6"/>
      <c r="B2" s="6"/>
      <c r="C2" s="6"/>
      <c r="D2" s="6"/>
      <c r="E2" s="6"/>
      <c r="F2" s="6"/>
      <c r="G2" s="6"/>
      <c r="H2" s="6"/>
      <c r="I2" s="6"/>
      <c r="J2" s="5" t="s">
        <v>14</v>
      </c>
    </row>
    <row r="3" spans="1:10" s="16" customFormat="1" ht="19.5" customHeight="1">
      <c r="A3" s="252" t="s">
        <v>18</v>
      </c>
      <c r="B3" s="252" t="s">
        <v>1</v>
      </c>
      <c r="C3" s="252" t="s">
        <v>13</v>
      </c>
      <c r="D3" s="251" t="s">
        <v>44</v>
      </c>
      <c r="E3" s="251" t="s">
        <v>22</v>
      </c>
      <c r="F3" s="251"/>
      <c r="G3" s="251"/>
      <c r="H3" s="251"/>
      <c r="I3" s="251"/>
      <c r="J3" s="251" t="s">
        <v>20</v>
      </c>
    </row>
    <row r="4" spans="1:10" s="16" customFormat="1" ht="19.5" customHeight="1">
      <c r="A4" s="252"/>
      <c r="B4" s="252"/>
      <c r="C4" s="252"/>
      <c r="D4" s="251"/>
      <c r="E4" s="251" t="s">
        <v>56</v>
      </c>
      <c r="F4" s="251" t="s">
        <v>10</v>
      </c>
      <c r="G4" s="251"/>
      <c r="H4" s="251"/>
      <c r="I4" s="251"/>
      <c r="J4" s="251"/>
    </row>
    <row r="5" spans="1:10" s="16" customFormat="1" ht="29.25" customHeight="1">
      <c r="A5" s="252"/>
      <c r="B5" s="252"/>
      <c r="C5" s="252"/>
      <c r="D5" s="251"/>
      <c r="E5" s="251"/>
      <c r="F5" s="251" t="s">
        <v>41</v>
      </c>
      <c r="G5" s="251" t="s">
        <v>37</v>
      </c>
      <c r="H5" s="251" t="s">
        <v>43</v>
      </c>
      <c r="I5" s="251" t="s">
        <v>38</v>
      </c>
      <c r="J5" s="251"/>
    </row>
    <row r="6" spans="1:10" s="16" customFormat="1" ht="19.5" customHeight="1">
      <c r="A6" s="252"/>
      <c r="B6" s="252"/>
      <c r="C6" s="252"/>
      <c r="D6" s="251"/>
      <c r="E6" s="251"/>
      <c r="F6" s="251"/>
      <c r="G6" s="251"/>
      <c r="H6" s="251"/>
      <c r="I6" s="251"/>
      <c r="J6" s="251"/>
    </row>
    <row r="7" spans="1:10" s="16" customFormat="1" ht="19.5" customHeight="1">
      <c r="A7" s="252"/>
      <c r="B7" s="252"/>
      <c r="C7" s="252"/>
      <c r="D7" s="251"/>
      <c r="E7" s="251"/>
      <c r="F7" s="251"/>
      <c r="G7" s="251"/>
      <c r="H7" s="251"/>
      <c r="I7" s="251"/>
      <c r="J7" s="251"/>
    </row>
    <row r="8" spans="1:10" ht="7.5" customHeight="1">
      <c r="A8" s="9">
        <v>1</v>
      </c>
      <c r="B8" s="9">
        <v>2</v>
      </c>
      <c r="C8" s="9">
        <v>3</v>
      </c>
      <c r="D8" s="9">
        <v>4</v>
      </c>
      <c r="E8" s="9">
        <v>6</v>
      </c>
      <c r="F8" s="9">
        <v>7</v>
      </c>
      <c r="G8" s="9">
        <v>8</v>
      </c>
      <c r="H8" s="9">
        <v>9</v>
      </c>
      <c r="I8" s="9">
        <v>10</v>
      </c>
      <c r="J8" s="9">
        <v>11</v>
      </c>
    </row>
    <row r="9" spans="1:10" ht="33" customHeight="1">
      <c r="A9" s="46" t="s">
        <v>6</v>
      </c>
      <c r="B9" s="46">
        <v>600</v>
      </c>
      <c r="C9" s="46">
        <v>60016</v>
      </c>
      <c r="D9" s="60" t="s">
        <v>416</v>
      </c>
      <c r="E9" s="151">
        <v>10000</v>
      </c>
      <c r="F9" s="151">
        <v>10000</v>
      </c>
      <c r="G9" s="10"/>
      <c r="H9" s="67"/>
      <c r="I9" s="10"/>
      <c r="J9" s="10" t="s">
        <v>359</v>
      </c>
    </row>
    <row r="10" spans="1:10" ht="48" customHeight="1">
      <c r="A10" s="46" t="s">
        <v>7</v>
      </c>
      <c r="B10" s="46">
        <v>750</v>
      </c>
      <c r="C10" s="46">
        <v>75023</v>
      </c>
      <c r="D10" s="60" t="s">
        <v>417</v>
      </c>
      <c r="E10" s="151">
        <v>48850</v>
      </c>
      <c r="F10" s="151">
        <v>48850</v>
      </c>
      <c r="G10" s="10"/>
      <c r="H10" s="67"/>
      <c r="I10" s="10"/>
      <c r="J10" s="10" t="s">
        <v>359</v>
      </c>
    </row>
    <row r="11" spans="1:10" ht="47.25" customHeight="1">
      <c r="A11" s="216" t="s">
        <v>8</v>
      </c>
      <c r="B11" s="216">
        <v>600</v>
      </c>
      <c r="C11" s="216">
        <v>60014</v>
      </c>
      <c r="D11" s="215" t="s">
        <v>418</v>
      </c>
      <c r="E11" s="207">
        <v>200000</v>
      </c>
      <c r="F11" s="207">
        <v>200000</v>
      </c>
      <c r="G11" s="194"/>
      <c r="H11" s="194"/>
      <c r="I11" s="194"/>
      <c r="J11" s="215" t="s">
        <v>407</v>
      </c>
    </row>
    <row r="12" spans="1:10" ht="42.75" customHeight="1">
      <c r="A12" s="10" t="s">
        <v>0</v>
      </c>
      <c r="B12" s="46">
        <v>600</v>
      </c>
      <c r="C12" s="46">
        <v>60014</v>
      </c>
      <c r="D12" s="67" t="s">
        <v>419</v>
      </c>
      <c r="E12" s="151">
        <v>100000</v>
      </c>
      <c r="F12" s="151">
        <v>100000</v>
      </c>
      <c r="G12" s="10"/>
      <c r="H12" s="10"/>
      <c r="I12" s="10"/>
      <c r="J12" s="67" t="s">
        <v>407</v>
      </c>
    </row>
    <row r="13" spans="1:10" ht="45" customHeight="1">
      <c r="A13" s="10" t="s">
        <v>159</v>
      </c>
      <c r="B13" s="46">
        <v>600</v>
      </c>
      <c r="C13" s="46">
        <v>60014</v>
      </c>
      <c r="D13" s="67" t="s">
        <v>420</v>
      </c>
      <c r="E13" s="151">
        <v>100000</v>
      </c>
      <c r="F13" s="151">
        <v>100000</v>
      </c>
      <c r="G13" s="10"/>
      <c r="H13" s="10"/>
      <c r="I13" s="10"/>
      <c r="J13" s="67" t="s">
        <v>407</v>
      </c>
    </row>
    <row r="14" spans="1:10" ht="45" customHeight="1">
      <c r="A14" s="10" t="s">
        <v>173</v>
      </c>
      <c r="B14" s="46">
        <v>754</v>
      </c>
      <c r="C14" s="46">
        <v>75405</v>
      </c>
      <c r="D14" s="67" t="s">
        <v>421</v>
      </c>
      <c r="E14" s="151">
        <v>5000</v>
      </c>
      <c r="F14" s="151">
        <v>5000</v>
      </c>
      <c r="G14" s="10"/>
      <c r="H14" s="10"/>
      <c r="I14" s="10"/>
      <c r="J14" s="67" t="s">
        <v>411</v>
      </c>
    </row>
    <row r="15" spans="1:10" ht="48.75" customHeight="1">
      <c r="A15" s="10" t="s">
        <v>176</v>
      </c>
      <c r="B15" s="46">
        <v>754</v>
      </c>
      <c r="C15" s="46">
        <v>75412</v>
      </c>
      <c r="D15" s="67" t="s">
        <v>422</v>
      </c>
      <c r="E15" s="151">
        <v>179700</v>
      </c>
      <c r="F15" s="151">
        <v>179700</v>
      </c>
      <c r="G15" s="10"/>
      <c r="H15" s="10"/>
      <c r="I15" s="10"/>
      <c r="J15" s="67" t="s">
        <v>359</v>
      </c>
    </row>
    <row r="16" spans="1:10" ht="59.25" customHeight="1">
      <c r="A16" s="10" t="s">
        <v>179</v>
      </c>
      <c r="B16" s="46">
        <v>754</v>
      </c>
      <c r="C16" s="46">
        <v>75412</v>
      </c>
      <c r="D16" s="67" t="s">
        <v>423</v>
      </c>
      <c r="E16" s="151">
        <v>21000</v>
      </c>
      <c r="F16" s="151">
        <v>21000</v>
      </c>
      <c r="G16" s="10"/>
      <c r="H16" s="10"/>
      <c r="I16" s="10"/>
      <c r="J16" s="67" t="s">
        <v>359</v>
      </c>
    </row>
    <row r="17" spans="1:10" ht="37.5" customHeight="1">
      <c r="A17" s="10" t="s">
        <v>182</v>
      </c>
      <c r="B17" s="10">
        <v>801</v>
      </c>
      <c r="C17" s="10">
        <v>80101</v>
      </c>
      <c r="D17" s="67" t="s">
        <v>424</v>
      </c>
      <c r="E17" s="151">
        <v>45000</v>
      </c>
      <c r="F17" s="151">
        <v>45000</v>
      </c>
      <c r="G17" s="10"/>
      <c r="H17" s="10"/>
      <c r="I17" s="10"/>
      <c r="J17" s="67" t="s">
        <v>412</v>
      </c>
    </row>
    <row r="18" spans="1:10" ht="53.25" customHeight="1">
      <c r="A18" s="10" t="s">
        <v>185</v>
      </c>
      <c r="B18" s="10">
        <v>801</v>
      </c>
      <c r="C18" s="10">
        <v>80101</v>
      </c>
      <c r="D18" s="67" t="s">
        <v>425</v>
      </c>
      <c r="E18" s="151">
        <v>50000</v>
      </c>
      <c r="F18" s="151">
        <v>50000</v>
      </c>
      <c r="G18" s="10"/>
      <c r="H18" s="10"/>
      <c r="I18" s="10"/>
      <c r="J18" s="67" t="s">
        <v>413</v>
      </c>
    </row>
    <row r="19" spans="1:10" ht="39.75" customHeight="1">
      <c r="A19" s="10" t="s">
        <v>408</v>
      </c>
      <c r="B19" s="10">
        <v>801</v>
      </c>
      <c r="C19" s="10">
        <v>80101</v>
      </c>
      <c r="D19" s="67" t="s">
        <v>426</v>
      </c>
      <c r="E19" s="151">
        <v>10000</v>
      </c>
      <c r="F19" s="151">
        <v>10000</v>
      </c>
      <c r="G19" s="10"/>
      <c r="H19" s="10"/>
      <c r="I19" s="10"/>
      <c r="J19" s="67" t="s">
        <v>414</v>
      </c>
    </row>
    <row r="20" spans="1:10" ht="38.25" customHeight="1">
      <c r="A20" s="10" t="s">
        <v>409</v>
      </c>
      <c r="B20" s="10">
        <v>801</v>
      </c>
      <c r="C20" s="10">
        <v>80101</v>
      </c>
      <c r="D20" s="67" t="s">
        <v>427</v>
      </c>
      <c r="E20" s="151">
        <v>4000</v>
      </c>
      <c r="F20" s="151">
        <v>4000</v>
      </c>
      <c r="G20" s="10"/>
      <c r="H20" s="10"/>
      <c r="I20" s="10"/>
      <c r="J20" s="67" t="s">
        <v>415</v>
      </c>
    </row>
    <row r="21" spans="1:10" ht="41.25" customHeight="1">
      <c r="A21" s="10" t="s">
        <v>410</v>
      </c>
      <c r="B21" s="10">
        <v>801</v>
      </c>
      <c r="C21" s="10">
        <v>80101</v>
      </c>
      <c r="D21" s="67" t="s">
        <v>428</v>
      </c>
      <c r="E21" s="151">
        <v>4000</v>
      </c>
      <c r="F21" s="151">
        <v>4000</v>
      </c>
      <c r="G21" s="10"/>
      <c r="H21" s="10"/>
      <c r="I21" s="10"/>
      <c r="J21" s="67" t="s">
        <v>412</v>
      </c>
    </row>
    <row r="22" spans="1:10" ht="27" customHeight="1">
      <c r="A22" s="248" t="s">
        <v>40</v>
      </c>
      <c r="B22" s="249"/>
      <c r="C22" s="249"/>
      <c r="D22" s="250"/>
      <c r="E22" s="151">
        <v>777550</v>
      </c>
      <c r="F22" s="151">
        <v>777550</v>
      </c>
      <c r="G22" s="10"/>
      <c r="H22" s="10"/>
      <c r="I22" s="10"/>
      <c r="J22" s="10" t="s">
        <v>15</v>
      </c>
    </row>
  </sheetData>
  <sheetProtection/>
  <mergeCells count="14">
    <mergeCell ref="E3:I3"/>
    <mergeCell ref="J3:J7"/>
    <mergeCell ref="E4:E7"/>
    <mergeCell ref="F4:I4"/>
    <mergeCell ref="A22:D22"/>
    <mergeCell ref="F5:F7"/>
    <mergeCell ref="G5:G7"/>
    <mergeCell ref="H5:H7"/>
    <mergeCell ref="I5:I7"/>
    <mergeCell ref="A1:J1"/>
    <mergeCell ref="A3:A7"/>
    <mergeCell ref="B3:B7"/>
    <mergeCell ref="C3:C7"/>
    <mergeCell ref="D3:D7"/>
  </mergeCells>
  <printOptions horizontalCentered="1"/>
  <pageMargins left="0.5118110236220472" right="0.3937007874015748" top="1.3779527559055118" bottom="0.7874015748031497" header="0.5118110236220472" footer="0.5118110236220472"/>
  <pageSetup horizontalDpi="600" verticalDpi="600" orientation="landscape" paperSize="9" scale="90" r:id="rId1"/>
  <headerFooter alignWithMargins="0">
    <oddHeader xml:space="preserve">&amp;R&amp;9Załącznik nr 3a
do uchwały Rady Gminy w Mircu  nr XVI/98/2008 
z dnia  12.03.2008 r.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35"/>
  <sheetViews>
    <sheetView showGridLines="0" zoomScalePageLayoutView="0" workbookViewId="0" topLeftCell="A1">
      <selection activeCell="D9" sqref="D9"/>
    </sheetView>
  </sheetViews>
  <sheetFormatPr defaultColWidth="9.00390625" defaultRowHeight="12.75"/>
  <cols>
    <col min="1" max="1" width="4.75390625" style="1" bestFit="1" customWidth="1"/>
    <col min="2" max="2" width="40.125" style="1" bestFit="1" customWidth="1"/>
    <col min="3" max="3" width="14.00390625" style="1" customWidth="1"/>
    <col min="4" max="4" width="17.125" style="1" customWidth="1"/>
    <col min="5" max="16384" width="9.125" style="1" customWidth="1"/>
  </cols>
  <sheetData>
    <row r="1" spans="1:4" ht="15" customHeight="1">
      <c r="A1" s="255" t="s">
        <v>148</v>
      </c>
      <c r="B1" s="255"/>
      <c r="C1" s="255"/>
      <c r="D1" s="255"/>
    </row>
    <row r="2" ht="6.75" customHeight="1">
      <c r="A2" s="87"/>
    </row>
    <row r="3" ht="12.75">
      <c r="D3" s="44" t="s">
        <v>14</v>
      </c>
    </row>
    <row r="4" spans="1:4" ht="15" customHeight="1">
      <c r="A4" s="252" t="s">
        <v>18</v>
      </c>
      <c r="B4" s="252" t="s">
        <v>4</v>
      </c>
      <c r="C4" s="251" t="s">
        <v>149</v>
      </c>
      <c r="D4" s="251" t="s">
        <v>150</v>
      </c>
    </row>
    <row r="5" spans="1:4" ht="15" customHeight="1">
      <c r="A5" s="252"/>
      <c r="B5" s="252"/>
      <c r="C5" s="252"/>
      <c r="D5" s="251"/>
    </row>
    <row r="6" spans="1:4" ht="15.75" customHeight="1">
      <c r="A6" s="252"/>
      <c r="B6" s="252"/>
      <c r="C6" s="252"/>
      <c r="D6" s="251"/>
    </row>
    <row r="7" spans="1:4" s="89" customFormat="1" ht="6.75" customHeight="1">
      <c r="A7" s="88">
        <v>1</v>
      </c>
      <c r="B7" s="88">
        <v>2</v>
      </c>
      <c r="C7" s="88">
        <v>3</v>
      </c>
      <c r="D7" s="155">
        <v>4</v>
      </c>
    </row>
    <row r="8" spans="1:4" ht="18.75" customHeight="1">
      <c r="A8" s="254" t="s">
        <v>151</v>
      </c>
      <c r="B8" s="254"/>
      <c r="C8" s="90"/>
      <c r="D8" s="156">
        <v>3053305</v>
      </c>
    </row>
    <row r="9" spans="1:4" ht="18.75" customHeight="1">
      <c r="A9" s="41" t="s">
        <v>6</v>
      </c>
      <c r="B9" s="57" t="s">
        <v>152</v>
      </c>
      <c r="C9" s="41" t="s">
        <v>153</v>
      </c>
      <c r="D9" s="152">
        <v>2217810</v>
      </c>
    </row>
    <row r="10" spans="1:4" ht="18.75" customHeight="1">
      <c r="A10" s="38" t="s">
        <v>7</v>
      </c>
      <c r="B10" s="58" t="s">
        <v>154</v>
      </c>
      <c r="C10" s="38" t="s">
        <v>153</v>
      </c>
      <c r="D10" s="153"/>
    </row>
    <row r="11" spans="1:4" ht="51">
      <c r="A11" s="38" t="s">
        <v>8</v>
      </c>
      <c r="B11" s="91" t="s">
        <v>155</v>
      </c>
      <c r="C11" s="38" t="s">
        <v>156</v>
      </c>
      <c r="D11" s="153"/>
    </row>
    <row r="12" spans="1:4" ht="18.75" customHeight="1">
      <c r="A12" s="38" t="s">
        <v>0</v>
      </c>
      <c r="B12" s="58" t="s">
        <v>157</v>
      </c>
      <c r="C12" s="38" t="s">
        <v>158</v>
      </c>
      <c r="D12" s="153"/>
    </row>
    <row r="13" spans="1:4" ht="18.75" customHeight="1">
      <c r="A13" s="38" t="s">
        <v>159</v>
      </c>
      <c r="B13" s="58" t="s">
        <v>160</v>
      </c>
      <c r="C13" s="38" t="s">
        <v>201</v>
      </c>
      <c r="D13" s="153"/>
    </row>
    <row r="14" spans="1:4" ht="18.75" customHeight="1">
      <c r="A14" s="38" t="s">
        <v>161</v>
      </c>
      <c r="B14" s="58" t="s">
        <v>162</v>
      </c>
      <c r="C14" s="38" t="s">
        <v>163</v>
      </c>
      <c r="D14" s="153"/>
    </row>
    <row r="15" spans="1:4" ht="18.75" customHeight="1">
      <c r="A15" s="38" t="s">
        <v>164</v>
      </c>
      <c r="B15" s="58" t="s">
        <v>165</v>
      </c>
      <c r="C15" s="38" t="s">
        <v>166</v>
      </c>
      <c r="D15" s="153"/>
    </row>
    <row r="16" spans="1:4" ht="44.25" customHeight="1">
      <c r="A16" s="38" t="s">
        <v>167</v>
      </c>
      <c r="B16" s="91" t="s">
        <v>168</v>
      </c>
      <c r="C16" s="38" t="s">
        <v>169</v>
      </c>
      <c r="D16" s="153"/>
    </row>
    <row r="17" spans="1:4" ht="18.75" customHeight="1">
      <c r="A17" s="38" t="s">
        <v>170</v>
      </c>
      <c r="B17" s="58" t="s">
        <v>171</v>
      </c>
      <c r="C17" s="38" t="s">
        <v>172</v>
      </c>
      <c r="D17" s="153"/>
    </row>
    <row r="18" spans="1:4" ht="18.75" customHeight="1">
      <c r="A18" s="38" t="s">
        <v>173</v>
      </c>
      <c r="B18" s="58" t="s">
        <v>174</v>
      </c>
      <c r="C18" s="38" t="s">
        <v>175</v>
      </c>
      <c r="D18" s="153"/>
    </row>
    <row r="19" spans="1:4" ht="18.75" customHeight="1">
      <c r="A19" s="38" t="s">
        <v>176</v>
      </c>
      <c r="B19" s="58" t="s">
        <v>177</v>
      </c>
      <c r="C19" s="38" t="s">
        <v>178</v>
      </c>
      <c r="D19" s="153"/>
    </row>
    <row r="20" spans="1:4" ht="18.75" customHeight="1">
      <c r="A20" s="38" t="s">
        <v>179</v>
      </c>
      <c r="B20" s="58" t="s">
        <v>180</v>
      </c>
      <c r="C20" s="38" t="s">
        <v>181</v>
      </c>
      <c r="D20" s="153"/>
    </row>
    <row r="21" spans="1:4" ht="18.75" customHeight="1">
      <c r="A21" s="38" t="s">
        <v>182</v>
      </c>
      <c r="B21" s="58" t="s">
        <v>183</v>
      </c>
      <c r="C21" s="38" t="s">
        <v>184</v>
      </c>
      <c r="D21" s="153">
        <v>835495</v>
      </c>
    </row>
    <row r="22" spans="1:4" ht="18.75" customHeight="1">
      <c r="A22" s="40" t="s">
        <v>185</v>
      </c>
      <c r="B22" s="59" t="s">
        <v>186</v>
      </c>
      <c r="C22" s="40" t="s">
        <v>187</v>
      </c>
      <c r="D22" s="154"/>
    </row>
    <row r="23" spans="1:4" ht="18.75" customHeight="1">
      <c r="A23" s="254" t="s">
        <v>188</v>
      </c>
      <c r="B23" s="254"/>
      <c r="C23" s="90"/>
      <c r="D23" s="208">
        <v>1407028</v>
      </c>
    </row>
    <row r="24" spans="1:4" ht="18.75" customHeight="1">
      <c r="A24" s="41" t="s">
        <v>6</v>
      </c>
      <c r="B24" s="57" t="s">
        <v>189</v>
      </c>
      <c r="C24" s="41" t="s">
        <v>190</v>
      </c>
      <c r="D24" s="152">
        <v>1407028</v>
      </c>
    </row>
    <row r="25" spans="1:4" ht="18.75" customHeight="1">
      <c r="A25" s="38" t="s">
        <v>7</v>
      </c>
      <c r="B25" s="58" t="s">
        <v>191</v>
      </c>
      <c r="C25" s="38" t="s">
        <v>190</v>
      </c>
      <c r="D25" s="153"/>
    </row>
    <row r="26" spans="1:4" ht="38.25">
      <c r="A26" s="38" t="s">
        <v>8</v>
      </c>
      <c r="B26" s="91" t="s">
        <v>192</v>
      </c>
      <c r="C26" s="38" t="s">
        <v>193</v>
      </c>
      <c r="D26" s="153"/>
    </row>
    <row r="27" spans="1:4" ht="18.75" customHeight="1">
      <c r="A27" s="38" t="s">
        <v>0</v>
      </c>
      <c r="B27" s="58" t="s">
        <v>112</v>
      </c>
      <c r="C27" s="38" t="s">
        <v>194</v>
      </c>
      <c r="D27" s="153"/>
    </row>
    <row r="28" spans="1:4" ht="18.75" customHeight="1">
      <c r="A28" s="38" t="s">
        <v>159</v>
      </c>
      <c r="B28" s="58" t="s">
        <v>195</v>
      </c>
      <c r="C28" s="38" t="s">
        <v>187</v>
      </c>
      <c r="D28" s="153"/>
    </row>
    <row r="29" spans="1:4" ht="18.75" customHeight="1">
      <c r="A29" s="38" t="s">
        <v>173</v>
      </c>
      <c r="B29" s="58" t="s">
        <v>114</v>
      </c>
      <c r="C29" s="38" t="s">
        <v>196</v>
      </c>
      <c r="D29" s="153"/>
    </row>
    <row r="30" spans="1:4" ht="18.75" customHeight="1">
      <c r="A30" s="38" t="s">
        <v>176</v>
      </c>
      <c r="B30" s="58" t="s">
        <v>197</v>
      </c>
      <c r="C30" s="38" t="s">
        <v>198</v>
      </c>
      <c r="D30" s="153"/>
    </row>
    <row r="31" spans="1:4" ht="18.75" customHeight="1">
      <c r="A31" s="40" t="s">
        <v>179</v>
      </c>
      <c r="B31" s="59" t="s">
        <v>199</v>
      </c>
      <c r="C31" s="40" t="s">
        <v>200</v>
      </c>
      <c r="D31" s="154"/>
    </row>
    <row r="32" spans="1:4" ht="7.5" customHeight="1">
      <c r="A32" s="92"/>
      <c r="B32" s="4"/>
      <c r="C32" s="4"/>
      <c r="D32" s="4"/>
    </row>
    <row r="33" spans="1:6" ht="12.75">
      <c r="A33" s="93"/>
      <c r="B33" s="94"/>
      <c r="C33" s="94"/>
      <c r="D33" s="94"/>
      <c r="E33" s="45"/>
      <c r="F33" s="45"/>
    </row>
    <row r="34" spans="1:6" ht="12.75">
      <c r="A34" s="253"/>
      <c r="B34" s="253"/>
      <c r="C34" s="253"/>
      <c r="D34" s="253"/>
      <c r="E34" s="253"/>
      <c r="F34" s="253"/>
    </row>
    <row r="35" spans="1:6" ht="22.5" customHeight="1">
      <c r="A35" s="253"/>
      <c r="B35" s="253"/>
      <c r="C35" s="253"/>
      <c r="D35" s="253"/>
      <c r="E35" s="253"/>
      <c r="F35" s="253"/>
    </row>
  </sheetData>
  <sheetProtection/>
  <mergeCells count="8">
    <mergeCell ref="A34:F35"/>
    <mergeCell ref="A8:B8"/>
    <mergeCell ref="A23:B23"/>
    <mergeCell ref="A1:D1"/>
    <mergeCell ref="A4:A6"/>
    <mergeCell ref="C4:C6"/>
    <mergeCell ref="B4:B6"/>
    <mergeCell ref="D4:D6"/>
  </mergeCells>
  <printOptions horizontalCentered="1"/>
  <pageMargins left="0.3937007874015748" right="0.3937007874015748" top="1.61" bottom="0.5905511811023623" header="0.5" footer="0.5118110236220472"/>
  <pageSetup horizontalDpi="600" verticalDpi="600" orientation="portrait" paperSize="9" r:id="rId1"/>
  <headerFooter alignWithMargins="0">
    <oddHeader xml:space="preserve">&amp;RZałącznik nr 4
do uchwały Rady Gminyw Mircu nr  XVI/98/2008 
z dnia 12.03.2008 r.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13"/>
  <sheetViews>
    <sheetView defaultGridColor="0" zoomScalePageLayoutView="0" colorId="8" workbookViewId="0" topLeftCell="A1">
      <selection activeCell="H13" sqref="H13"/>
    </sheetView>
  </sheetViews>
  <sheetFormatPr defaultColWidth="9.00390625" defaultRowHeight="12.75"/>
  <cols>
    <col min="1" max="1" width="5.625" style="1" bestFit="1" customWidth="1"/>
    <col min="2" max="2" width="8.875" style="1" bestFit="1" customWidth="1"/>
    <col min="3" max="3" width="6.875" style="1" customWidth="1"/>
    <col min="4" max="4" width="14.25390625" style="1" customWidth="1"/>
    <col min="5" max="5" width="14.875" style="1" customWidth="1"/>
    <col min="6" max="6" width="13.625" style="1" customWidth="1"/>
    <col min="7" max="7" width="15.625" style="0" customWidth="1"/>
    <col min="8" max="8" width="15.75390625" style="0" customWidth="1"/>
    <col min="9" max="9" width="11.25390625" style="0" customWidth="1"/>
    <col min="10" max="10" width="15.875" style="0" customWidth="1"/>
  </cols>
  <sheetData>
    <row r="1" spans="1:10" ht="48.75" customHeight="1">
      <c r="A1" s="259" t="s">
        <v>57</v>
      </c>
      <c r="B1" s="259"/>
      <c r="C1" s="259"/>
      <c r="D1" s="259"/>
      <c r="E1" s="259"/>
      <c r="F1" s="259"/>
      <c r="G1" s="259"/>
      <c r="H1" s="259"/>
      <c r="I1" s="259"/>
      <c r="J1" s="259"/>
    </row>
    <row r="2" ht="12.75">
      <c r="J2" s="5" t="s">
        <v>14</v>
      </c>
    </row>
    <row r="3" spans="1:10" s="3" customFormat="1" ht="20.25" customHeight="1">
      <c r="A3" s="252" t="s">
        <v>1</v>
      </c>
      <c r="B3" s="256" t="s">
        <v>2</v>
      </c>
      <c r="C3" s="256" t="s">
        <v>3</v>
      </c>
      <c r="D3" s="251" t="s">
        <v>36</v>
      </c>
      <c r="E3" s="251" t="s">
        <v>35</v>
      </c>
      <c r="F3" s="251" t="s">
        <v>23</v>
      </c>
      <c r="G3" s="251"/>
      <c r="H3" s="251"/>
      <c r="I3" s="251"/>
      <c r="J3" s="251"/>
    </row>
    <row r="4" spans="1:10" s="3" customFormat="1" ht="20.25" customHeight="1">
      <c r="A4" s="252"/>
      <c r="B4" s="257"/>
      <c r="C4" s="257"/>
      <c r="D4" s="252"/>
      <c r="E4" s="251"/>
      <c r="F4" s="251" t="s">
        <v>33</v>
      </c>
      <c r="G4" s="251" t="s">
        <v>5</v>
      </c>
      <c r="H4" s="251"/>
      <c r="I4" s="251"/>
      <c r="J4" s="251" t="s">
        <v>34</v>
      </c>
    </row>
    <row r="5" spans="1:10" s="3" customFormat="1" ht="65.25" customHeight="1">
      <c r="A5" s="252"/>
      <c r="B5" s="258"/>
      <c r="C5" s="258"/>
      <c r="D5" s="252"/>
      <c r="E5" s="251"/>
      <c r="F5" s="251"/>
      <c r="G5" s="8" t="s">
        <v>30</v>
      </c>
      <c r="H5" s="8" t="s">
        <v>31</v>
      </c>
      <c r="I5" s="8" t="s">
        <v>32</v>
      </c>
      <c r="J5" s="251"/>
    </row>
    <row r="6" spans="1:10" ht="9" customHeight="1">
      <c r="A6" s="9">
        <v>1</v>
      </c>
      <c r="B6" s="9">
        <v>2</v>
      </c>
      <c r="C6" s="9">
        <v>3</v>
      </c>
      <c r="D6" s="9">
        <v>4</v>
      </c>
      <c r="E6" s="9">
        <v>5</v>
      </c>
      <c r="F6" s="9">
        <v>6</v>
      </c>
      <c r="G6" s="9">
        <v>7</v>
      </c>
      <c r="H6" s="9">
        <v>8</v>
      </c>
      <c r="I6" s="9">
        <v>9</v>
      </c>
      <c r="J6" s="9">
        <v>10</v>
      </c>
    </row>
    <row r="7" spans="1:10" ht="19.5" customHeight="1">
      <c r="A7" s="11">
        <v>750</v>
      </c>
      <c r="B7" s="11">
        <v>75011</v>
      </c>
      <c r="C7" s="11">
        <v>2010</v>
      </c>
      <c r="D7" s="157">
        <v>55030</v>
      </c>
      <c r="E7" s="157">
        <v>55030</v>
      </c>
      <c r="F7" s="157">
        <v>55030</v>
      </c>
      <c r="G7" s="157">
        <v>39250</v>
      </c>
      <c r="H7" s="157">
        <v>7720</v>
      </c>
      <c r="I7" s="11"/>
      <c r="J7" s="11"/>
    </row>
    <row r="8" spans="1:10" ht="19.5" customHeight="1">
      <c r="A8" s="12">
        <v>751</v>
      </c>
      <c r="B8" s="12">
        <v>75101</v>
      </c>
      <c r="C8" s="12">
        <v>2010</v>
      </c>
      <c r="D8" s="12">
        <v>1248</v>
      </c>
      <c r="E8" s="158">
        <v>1248</v>
      </c>
      <c r="F8" s="158">
        <v>1248</v>
      </c>
      <c r="G8" s="158">
        <v>1068</v>
      </c>
      <c r="H8" s="12">
        <v>180</v>
      </c>
      <c r="I8" s="12"/>
      <c r="J8" s="12"/>
    </row>
    <row r="9" spans="1:10" ht="19.5" customHeight="1">
      <c r="A9" s="12">
        <v>852</v>
      </c>
      <c r="B9" s="12">
        <v>85212</v>
      </c>
      <c r="C9" s="12">
        <v>2010</v>
      </c>
      <c r="D9" s="158">
        <v>3298009</v>
      </c>
      <c r="E9" s="158">
        <v>3298009</v>
      </c>
      <c r="F9" s="158">
        <v>3298009</v>
      </c>
      <c r="G9" s="158">
        <v>55139</v>
      </c>
      <c r="H9" s="158">
        <v>35942</v>
      </c>
      <c r="I9" s="12"/>
      <c r="J9" s="12"/>
    </row>
    <row r="10" spans="1:10" ht="19.5" customHeight="1">
      <c r="A10" s="12">
        <v>852</v>
      </c>
      <c r="B10" s="12">
        <v>85213</v>
      </c>
      <c r="C10" s="12">
        <v>2010</v>
      </c>
      <c r="D10" s="158">
        <v>13663</v>
      </c>
      <c r="E10" s="158">
        <v>13663</v>
      </c>
      <c r="F10" s="158">
        <v>13663</v>
      </c>
      <c r="G10" s="12"/>
      <c r="H10" s="158">
        <v>13663</v>
      </c>
      <c r="I10" s="12"/>
      <c r="J10" s="12"/>
    </row>
    <row r="11" spans="1:10" ht="19.5" customHeight="1">
      <c r="A11" s="12">
        <v>852</v>
      </c>
      <c r="B11" s="12">
        <v>85214</v>
      </c>
      <c r="C11" s="12">
        <v>2010</v>
      </c>
      <c r="D11" s="158">
        <v>129348</v>
      </c>
      <c r="E11" s="158">
        <v>129348</v>
      </c>
      <c r="F11" s="158">
        <v>129348</v>
      </c>
      <c r="G11" s="12"/>
      <c r="H11" s="12"/>
      <c r="I11" s="12"/>
      <c r="J11" s="12"/>
    </row>
    <row r="12" spans="1:10" ht="19.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</row>
    <row r="13" spans="1:10" ht="19.5" customHeight="1">
      <c r="A13" s="260">
        <v>3497298</v>
      </c>
      <c r="B13" s="261"/>
      <c r="C13" s="261"/>
      <c r="D13" s="261"/>
      <c r="E13" s="160">
        <f>SUM(E7:E12)</f>
        <v>3497298</v>
      </c>
      <c r="F13" s="160">
        <f>SUM(F7:F12)</f>
        <v>3497298</v>
      </c>
      <c r="G13" s="160">
        <f>SUM(G7:G12)</f>
        <v>95457</v>
      </c>
      <c r="H13" s="160">
        <f>SUM(H7:H12)</f>
        <v>57505</v>
      </c>
      <c r="I13" s="10"/>
      <c r="J13" s="10"/>
    </row>
  </sheetData>
  <sheetProtection/>
  <mergeCells count="11">
    <mergeCell ref="A13:D13"/>
    <mergeCell ref="D3:D5"/>
    <mergeCell ref="E3:E5"/>
    <mergeCell ref="A3:A5"/>
    <mergeCell ref="B3:B5"/>
    <mergeCell ref="C3:C5"/>
    <mergeCell ref="G4:I4"/>
    <mergeCell ref="J4:J5"/>
    <mergeCell ref="F3:J3"/>
    <mergeCell ref="A1:J1"/>
    <mergeCell ref="F4:F5"/>
  </mergeCells>
  <printOptions horizontalCentered="1"/>
  <pageMargins left="0.5511811023622047" right="0.5511811023622047" top="1.39" bottom="0.3937007874015748" header="0.5118110236220472" footer="0.5118110236220472"/>
  <pageSetup horizontalDpi="300" verticalDpi="300" orientation="landscape" paperSize="9" scale="90" r:id="rId1"/>
  <headerFooter alignWithMargins="0">
    <oddHeader xml:space="preserve">&amp;RZałącznik nr 5
do uchwały Rady Gminyw Mircu  nr XVI/98/2008
z dnia 12.03.2008 r.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D14"/>
  <sheetViews>
    <sheetView zoomScalePageLayoutView="0" workbookViewId="0" topLeftCell="A1">
      <selection activeCell="M1" sqref="M1"/>
    </sheetView>
  </sheetViews>
  <sheetFormatPr defaultColWidth="9.00390625" defaultRowHeight="12.75"/>
  <cols>
    <col min="1" max="1" width="18.625" style="1" customWidth="1"/>
    <col min="2" max="2" width="7.25390625" style="1" customWidth="1"/>
    <col min="3" max="3" width="9.00390625" style="1" customWidth="1"/>
    <col min="4" max="4" width="15.625" style="1" customWidth="1"/>
    <col min="5" max="5" width="7.625" style="47" customWidth="1"/>
    <col min="6" max="6" width="14.125" style="1" customWidth="1"/>
    <col min="7" max="7" width="14.375" style="1" customWidth="1"/>
    <col min="8" max="8" width="15.875" style="1" customWidth="1"/>
    <col min="9" max="9" width="14.625" style="0" customWidth="1"/>
    <col min="10" max="10" width="10.375" style="0" customWidth="1"/>
    <col min="11" max="11" width="13.625" style="0" customWidth="1"/>
    <col min="12" max="12" width="13.00390625" style="0" customWidth="1"/>
    <col min="13" max="13" width="14.625" style="0" customWidth="1"/>
    <col min="83" max="16384" width="9.125" style="1" customWidth="1"/>
  </cols>
  <sheetData>
    <row r="1" spans="1:13" ht="45" customHeight="1">
      <c r="A1" s="259" t="s">
        <v>433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32"/>
    </row>
    <row r="3" ht="12.75">
      <c r="M3" s="24" t="s">
        <v>14</v>
      </c>
    </row>
    <row r="4" spans="1:82" ht="20.25" customHeight="1">
      <c r="A4" s="265" t="s">
        <v>69</v>
      </c>
      <c r="B4" s="252" t="s">
        <v>1</v>
      </c>
      <c r="C4" s="256" t="s">
        <v>2</v>
      </c>
      <c r="D4" s="251" t="s">
        <v>70</v>
      </c>
      <c r="E4" s="262" t="s">
        <v>3</v>
      </c>
      <c r="F4" s="251" t="s">
        <v>35</v>
      </c>
      <c r="G4" s="251" t="s">
        <v>23</v>
      </c>
      <c r="H4" s="251"/>
      <c r="I4" s="251"/>
      <c r="J4" s="251"/>
      <c r="K4" s="251"/>
      <c r="L4" s="251"/>
      <c r="M4" s="251"/>
      <c r="CA4" s="1"/>
      <c r="CB4" s="1"/>
      <c r="CC4" s="1"/>
      <c r="CD4" s="1"/>
    </row>
    <row r="5" spans="1:82" ht="18" customHeight="1">
      <c r="A5" s="266"/>
      <c r="B5" s="252"/>
      <c r="C5" s="257"/>
      <c r="D5" s="252"/>
      <c r="E5" s="263"/>
      <c r="F5" s="251"/>
      <c r="G5" s="251" t="s">
        <v>33</v>
      </c>
      <c r="H5" s="251" t="s">
        <v>5</v>
      </c>
      <c r="I5" s="251"/>
      <c r="J5" s="251"/>
      <c r="K5" s="251"/>
      <c r="L5" s="251"/>
      <c r="M5" s="251" t="s">
        <v>34</v>
      </c>
      <c r="CA5" s="1"/>
      <c r="CB5" s="1"/>
      <c r="CC5" s="1"/>
      <c r="CD5" s="1"/>
    </row>
    <row r="6" spans="1:82" ht="69" customHeight="1">
      <c r="A6" s="267"/>
      <c r="B6" s="252"/>
      <c r="C6" s="258"/>
      <c r="D6" s="252"/>
      <c r="E6" s="263"/>
      <c r="F6" s="251"/>
      <c r="G6" s="251"/>
      <c r="H6" s="8" t="s">
        <v>30</v>
      </c>
      <c r="I6" s="8" t="s">
        <v>31</v>
      </c>
      <c r="J6" s="8" t="s">
        <v>32</v>
      </c>
      <c r="K6" s="8" t="s">
        <v>71</v>
      </c>
      <c r="L6" s="8" t="s">
        <v>72</v>
      </c>
      <c r="M6" s="251"/>
      <c r="CA6" s="1"/>
      <c r="CB6" s="1"/>
      <c r="CC6" s="1"/>
      <c r="CD6" s="1"/>
    </row>
    <row r="7" spans="1:82" ht="8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9">
        <v>12</v>
      </c>
      <c r="M7" s="9">
        <v>13</v>
      </c>
      <c r="CA7" s="1"/>
      <c r="CB7" s="1"/>
      <c r="CC7" s="1"/>
      <c r="CD7" s="1"/>
    </row>
    <row r="8" spans="1:82" ht="51.75" customHeight="1">
      <c r="A8" s="264" t="s">
        <v>397</v>
      </c>
      <c r="B8" s="264"/>
      <c r="C8" s="264"/>
      <c r="D8" s="10"/>
      <c r="E8" s="209"/>
      <c r="F8" s="151">
        <f>SUM(F9:F12)</f>
        <v>1485900</v>
      </c>
      <c r="G8" s="151"/>
      <c r="H8" s="151"/>
      <c r="I8" s="151"/>
      <c r="J8" s="151"/>
      <c r="K8" s="151"/>
      <c r="L8" s="151"/>
      <c r="M8" s="151">
        <f>SUM(M9:M12)</f>
        <v>1485900</v>
      </c>
      <c r="CA8" s="1"/>
      <c r="CB8" s="1"/>
      <c r="CC8" s="1"/>
      <c r="CD8" s="1"/>
    </row>
    <row r="9" spans="1:82" ht="44.25" customHeight="1">
      <c r="A9" s="210" t="s">
        <v>385</v>
      </c>
      <c r="B9" s="46">
        <v>600</v>
      </c>
      <c r="C9" s="46">
        <v>60013</v>
      </c>
      <c r="D9" s="10"/>
      <c r="E9" s="209"/>
      <c r="F9" s="151">
        <v>1085900</v>
      </c>
      <c r="G9" s="151"/>
      <c r="H9" s="151"/>
      <c r="I9" s="151"/>
      <c r="J9" s="151"/>
      <c r="K9" s="151"/>
      <c r="L9" s="151"/>
      <c r="M9" s="151">
        <v>1085900</v>
      </c>
      <c r="CA9" s="1"/>
      <c r="CB9" s="1"/>
      <c r="CC9" s="1"/>
      <c r="CD9" s="1"/>
    </row>
    <row r="10" spans="1:82" ht="44.25" customHeight="1">
      <c r="A10" s="217" t="s">
        <v>418</v>
      </c>
      <c r="B10" s="46">
        <v>600</v>
      </c>
      <c r="C10" s="46">
        <v>60014</v>
      </c>
      <c r="D10" s="10"/>
      <c r="E10" s="209"/>
      <c r="F10" s="151">
        <v>200000</v>
      </c>
      <c r="G10" s="151"/>
      <c r="H10" s="151"/>
      <c r="I10" s="151"/>
      <c r="J10" s="151"/>
      <c r="K10" s="151"/>
      <c r="L10" s="151"/>
      <c r="M10" s="151">
        <v>200000</v>
      </c>
      <c r="CA10" s="1"/>
      <c r="CB10" s="1"/>
      <c r="CC10" s="1"/>
      <c r="CD10" s="1"/>
    </row>
    <row r="11" spans="1:82" ht="44.25" customHeight="1">
      <c r="A11" s="226" t="s">
        <v>419</v>
      </c>
      <c r="B11" s="46">
        <v>600</v>
      </c>
      <c r="C11" s="46">
        <v>60014</v>
      </c>
      <c r="D11" s="10"/>
      <c r="E11" s="209"/>
      <c r="F11" s="151">
        <v>100000</v>
      </c>
      <c r="G11" s="151"/>
      <c r="H11" s="151"/>
      <c r="I11" s="151"/>
      <c r="J11" s="151"/>
      <c r="K11" s="151"/>
      <c r="L11" s="151"/>
      <c r="M11" s="151">
        <v>100000</v>
      </c>
      <c r="CA11" s="1"/>
      <c r="CB11" s="1"/>
      <c r="CC11" s="1"/>
      <c r="CD11" s="1"/>
    </row>
    <row r="12" spans="1:82" ht="44.25" customHeight="1">
      <c r="A12" s="226" t="s">
        <v>432</v>
      </c>
      <c r="B12" s="46">
        <v>600</v>
      </c>
      <c r="C12" s="46">
        <v>60014</v>
      </c>
      <c r="D12" s="10"/>
      <c r="E12" s="209"/>
      <c r="F12" s="151">
        <v>100000</v>
      </c>
      <c r="G12" s="151"/>
      <c r="H12" s="151"/>
      <c r="I12" s="151"/>
      <c r="J12" s="151"/>
      <c r="K12" s="151"/>
      <c r="L12" s="151"/>
      <c r="M12" s="151">
        <v>100000</v>
      </c>
      <c r="CA12" s="1"/>
      <c r="CB12" s="1"/>
      <c r="CC12" s="1"/>
      <c r="CD12" s="1"/>
    </row>
    <row r="13" spans="1:82" ht="19.5" customHeight="1">
      <c r="A13" s="211"/>
      <c r="B13" s="10"/>
      <c r="C13" s="10"/>
      <c r="D13" s="10"/>
      <c r="E13" s="209"/>
      <c r="F13" s="151"/>
      <c r="G13" s="151"/>
      <c r="H13" s="151"/>
      <c r="I13" s="151"/>
      <c r="J13" s="151"/>
      <c r="K13" s="151"/>
      <c r="L13" s="151"/>
      <c r="M13" s="151"/>
      <c r="CA13" s="1"/>
      <c r="CB13" s="1"/>
      <c r="CC13" s="1"/>
      <c r="CD13" s="1"/>
    </row>
    <row r="14" spans="1:82" ht="24.75" customHeight="1">
      <c r="A14" s="261" t="s">
        <v>40</v>
      </c>
      <c r="B14" s="261"/>
      <c r="C14" s="261"/>
      <c r="D14" s="48"/>
      <c r="E14" s="49"/>
      <c r="F14" s="48">
        <f>F8</f>
        <v>1485900</v>
      </c>
      <c r="G14" s="48"/>
      <c r="H14" s="48"/>
      <c r="I14" s="48"/>
      <c r="J14" s="48"/>
      <c r="K14" s="48"/>
      <c r="L14" s="48"/>
      <c r="M14" s="48">
        <f>SUM(M9:M12)</f>
        <v>1485900</v>
      </c>
      <c r="CA14" s="1"/>
      <c r="CB14" s="1"/>
      <c r="CC14" s="1"/>
      <c r="CD14" s="1"/>
    </row>
  </sheetData>
  <sheetProtection/>
  <mergeCells count="13">
    <mergeCell ref="B4:B6"/>
    <mergeCell ref="C4:C6"/>
    <mergeCell ref="D4:D6"/>
    <mergeCell ref="E4:E6"/>
    <mergeCell ref="F4:F6"/>
    <mergeCell ref="A8:C8"/>
    <mergeCell ref="A14:C14"/>
    <mergeCell ref="G4:M4"/>
    <mergeCell ref="A1:L1"/>
    <mergeCell ref="G5:G6"/>
    <mergeCell ref="H5:L5"/>
    <mergeCell ref="M5:M6"/>
    <mergeCell ref="A4:A6"/>
  </mergeCells>
  <printOptions horizontalCentered="1"/>
  <pageMargins left="0.5905511811023623" right="0.5905511811023623" top="1.1023622047244095" bottom="0.3937007874015748" header="0.5118110236220472" footer="0.5118110236220472"/>
  <pageSetup fitToHeight="1" fitToWidth="1" horizontalDpi="300" verticalDpi="300" orientation="landscape" paperSize="9" scale="81" r:id="rId1"/>
  <headerFooter alignWithMargins="0">
    <oddHeader>&amp;RZałącznik nr 6
do uchwały Rady Gminyw Mircu  nr XVI/98/2008
z dnia 12.03.2008 r.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E17" sqref="E17"/>
    </sheetView>
  </sheetViews>
  <sheetFormatPr defaultColWidth="9.00390625" defaultRowHeight="12.75"/>
  <cols>
    <col min="1" max="1" width="4.75390625" style="0" customWidth="1"/>
    <col min="2" max="2" width="25.375" style="0" customWidth="1"/>
    <col min="3" max="3" width="7.125" style="0" customWidth="1"/>
    <col min="4" max="4" width="15.00390625" style="0" customWidth="1"/>
    <col min="6" max="6" width="9.625" style="0" customWidth="1"/>
    <col min="7" max="7" width="7.75390625" style="0" customWidth="1"/>
    <col min="8" max="8" width="10.125" style="0" customWidth="1"/>
    <col min="9" max="9" width="14.375" style="0" customWidth="1"/>
  </cols>
  <sheetData>
    <row r="1" spans="1:9" ht="16.5">
      <c r="A1" s="269" t="s">
        <v>372</v>
      </c>
      <c r="B1" s="269"/>
      <c r="C1" s="269"/>
      <c r="D1" s="269"/>
      <c r="E1" s="269"/>
      <c r="F1" s="269"/>
      <c r="G1" s="269"/>
      <c r="H1" s="269"/>
      <c r="I1" s="269"/>
    </row>
    <row r="2" spans="1:9" ht="16.5">
      <c r="A2" s="269" t="s">
        <v>434</v>
      </c>
      <c r="B2" s="269"/>
      <c r="C2" s="269"/>
      <c r="D2" s="269"/>
      <c r="E2" s="269"/>
      <c r="F2" s="269"/>
      <c r="G2" s="269"/>
      <c r="H2" s="269"/>
      <c r="I2" s="269"/>
    </row>
    <row r="3" spans="1:9" ht="13.5" customHeight="1">
      <c r="A3" s="29"/>
      <c r="B3" s="29"/>
      <c r="C3" s="29"/>
      <c r="D3" s="29"/>
      <c r="E3" s="29"/>
      <c r="F3" s="29"/>
      <c r="G3" s="29"/>
      <c r="H3" s="29"/>
      <c r="I3" s="29"/>
    </row>
    <row r="4" spans="1:9" ht="12.75">
      <c r="A4" s="1"/>
      <c r="B4" s="1"/>
      <c r="C4" s="1"/>
      <c r="D4" s="1"/>
      <c r="E4" s="1"/>
      <c r="F4" s="1"/>
      <c r="G4" s="1"/>
      <c r="H4" s="1"/>
      <c r="I4" s="5" t="s">
        <v>14</v>
      </c>
    </row>
    <row r="5" spans="1:9" ht="15" customHeight="1">
      <c r="A5" s="252" t="s">
        <v>18</v>
      </c>
      <c r="B5" s="252" t="s">
        <v>59</v>
      </c>
      <c r="C5" s="251" t="s">
        <v>1</v>
      </c>
      <c r="D5" s="251" t="s">
        <v>61</v>
      </c>
      <c r="E5" s="251" t="s">
        <v>74</v>
      </c>
      <c r="F5" s="251"/>
      <c r="G5" s="251" t="s">
        <v>65</v>
      </c>
      <c r="H5" s="251"/>
      <c r="I5" s="251" t="s">
        <v>67</v>
      </c>
    </row>
    <row r="6" spans="1:9" ht="15" customHeight="1">
      <c r="A6" s="252"/>
      <c r="B6" s="252"/>
      <c r="C6" s="251"/>
      <c r="D6" s="251"/>
      <c r="E6" s="251" t="s">
        <v>75</v>
      </c>
      <c r="F6" s="251" t="s">
        <v>76</v>
      </c>
      <c r="G6" s="251" t="s">
        <v>75</v>
      </c>
      <c r="H6" s="251" t="s">
        <v>77</v>
      </c>
      <c r="I6" s="251"/>
    </row>
    <row r="7" spans="1:9" ht="15" customHeight="1">
      <c r="A7" s="252"/>
      <c r="B7" s="252"/>
      <c r="C7" s="251"/>
      <c r="D7" s="251"/>
      <c r="E7" s="251"/>
      <c r="F7" s="251"/>
      <c r="G7" s="251"/>
      <c r="H7" s="251"/>
      <c r="I7" s="251"/>
    </row>
    <row r="8" spans="1:9" ht="15" customHeight="1">
      <c r="A8" s="252"/>
      <c r="B8" s="252"/>
      <c r="C8" s="251"/>
      <c r="D8" s="251"/>
      <c r="E8" s="251"/>
      <c r="F8" s="251"/>
      <c r="G8" s="251"/>
      <c r="H8" s="251"/>
      <c r="I8" s="251"/>
    </row>
    <row r="9" spans="1:9" ht="7.5" customHeight="1">
      <c r="A9" s="9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  <c r="G9" s="9">
        <v>7</v>
      </c>
      <c r="H9" s="9">
        <v>8</v>
      </c>
      <c r="I9" s="9">
        <v>9</v>
      </c>
    </row>
    <row r="10" spans="1:9" ht="21.75" customHeight="1">
      <c r="A10" s="14" t="s">
        <v>60</v>
      </c>
      <c r="B10" s="11" t="s">
        <v>78</v>
      </c>
      <c r="C10" s="11"/>
      <c r="D10" s="11"/>
      <c r="E10" s="11"/>
      <c r="F10" s="11"/>
      <c r="G10" s="11"/>
      <c r="H10" s="11"/>
      <c r="I10" s="11"/>
    </row>
    <row r="11" spans="1:9" ht="21.75" customHeight="1">
      <c r="A11" s="12"/>
      <c r="B11" s="50" t="s">
        <v>5</v>
      </c>
      <c r="C11" s="50"/>
      <c r="D11" s="12"/>
      <c r="E11" s="12"/>
      <c r="F11" s="15"/>
      <c r="G11" s="12"/>
      <c r="H11" s="12"/>
      <c r="I11" s="12"/>
    </row>
    <row r="12" spans="1:9" ht="21.75" customHeight="1">
      <c r="A12" s="12"/>
      <c r="B12" s="51" t="s">
        <v>373</v>
      </c>
      <c r="C12" s="51">
        <v>801</v>
      </c>
      <c r="D12" s="12">
        <v>0</v>
      </c>
      <c r="E12" s="12">
        <v>200</v>
      </c>
      <c r="F12" s="15" t="s">
        <v>15</v>
      </c>
      <c r="G12" s="12">
        <v>200</v>
      </c>
      <c r="H12" s="12">
        <v>0</v>
      </c>
      <c r="I12" s="12">
        <v>0</v>
      </c>
    </row>
    <row r="13" spans="1:9" ht="21.75" customHeight="1">
      <c r="A13" s="12"/>
      <c r="B13" s="51" t="s">
        <v>374</v>
      </c>
      <c r="C13" s="51">
        <v>801</v>
      </c>
      <c r="D13" s="12">
        <v>0</v>
      </c>
      <c r="E13" s="12">
        <v>200</v>
      </c>
      <c r="F13" s="15" t="s">
        <v>15</v>
      </c>
      <c r="G13" s="12">
        <v>200</v>
      </c>
      <c r="H13" s="12">
        <v>0</v>
      </c>
      <c r="I13" s="12">
        <v>0</v>
      </c>
    </row>
    <row r="14" spans="1:9" ht="21.75" customHeight="1">
      <c r="A14" s="12"/>
      <c r="B14" s="51" t="s">
        <v>375</v>
      </c>
      <c r="C14" s="51">
        <v>801</v>
      </c>
      <c r="D14" s="12">
        <v>45</v>
      </c>
      <c r="E14" s="12">
        <v>500</v>
      </c>
      <c r="F14" s="15" t="s">
        <v>15</v>
      </c>
      <c r="G14" s="12">
        <v>545</v>
      </c>
      <c r="H14" s="12">
        <v>0</v>
      </c>
      <c r="I14" s="12">
        <v>0</v>
      </c>
    </row>
    <row r="15" spans="1:9" ht="21.75" customHeight="1">
      <c r="A15" s="161"/>
      <c r="B15" s="162" t="s">
        <v>376</v>
      </c>
      <c r="C15" s="162">
        <v>801</v>
      </c>
      <c r="D15" s="161">
        <v>0</v>
      </c>
      <c r="E15" s="161">
        <v>200</v>
      </c>
      <c r="F15" s="163" t="s">
        <v>15</v>
      </c>
      <c r="G15" s="161">
        <v>200</v>
      </c>
      <c r="H15" s="161">
        <v>0</v>
      </c>
      <c r="I15" s="161">
        <v>0</v>
      </c>
    </row>
    <row r="16" spans="1:9" ht="21.75" customHeight="1">
      <c r="A16" s="161"/>
      <c r="B16" s="162" t="s">
        <v>377</v>
      </c>
      <c r="C16" s="162">
        <v>801</v>
      </c>
      <c r="D16" s="161">
        <v>0</v>
      </c>
      <c r="E16" s="161">
        <v>200</v>
      </c>
      <c r="F16" s="163" t="s">
        <v>15</v>
      </c>
      <c r="G16" s="161">
        <v>200</v>
      </c>
      <c r="H16" s="161">
        <v>0</v>
      </c>
      <c r="I16" s="161">
        <v>0</v>
      </c>
    </row>
    <row r="17" spans="1:9" ht="21.75" customHeight="1">
      <c r="A17" s="161"/>
      <c r="B17" s="162" t="s">
        <v>378</v>
      </c>
      <c r="C17" s="162">
        <v>801</v>
      </c>
      <c r="D17" s="161">
        <v>0</v>
      </c>
      <c r="E17" s="161">
        <v>200</v>
      </c>
      <c r="F17" s="163" t="s">
        <v>15</v>
      </c>
      <c r="G17" s="161">
        <v>200</v>
      </c>
      <c r="H17" s="161">
        <v>0</v>
      </c>
      <c r="I17" s="161">
        <v>0</v>
      </c>
    </row>
    <row r="18" spans="1:9" ht="21.75" customHeight="1">
      <c r="A18" s="161"/>
      <c r="B18" s="162" t="s">
        <v>379</v>
      </c>
      <c r="C18" s="162">
        <v>801</v>
      </c>
      <c r="D18" s="159">
        <v>10414</v>
      </c>
      <c r="E18" s="159">
        <v>10000</v>
      </c>
      <c r="F18" s="163" t="s">
        <v>15</v>
      </c>
      <c r="G18" s="159">
        <v>20414</v>
      </c>
      <c r="H18" s="161">
        <v>0</v>
      </c>
      <c r="I18" s="161">
        <v>0</v>
      </c>
    </row>
    <row r="19" spans="1:9" ht="21.75" customHeight="1">
      <c r="A19" s="161"/>
      <c r="B19" s="162" t="s">
        <v>380</v>
      </c>
      <c r="C19" s="162">
        <v>801</v>
      </c>
      <c r="D19" s="161">
        <v>16</v>
      </c>
      <c r="E19" s="161">
        <v>500</v>
      </c>
      <c r="F19" s="163" t="s">
        <v>15</v>
      </c>
      <c r="G19" s="161">
        <v>516</v>
      </c>
      <c r="H19" s="161">
        <v>0</v>
      </c>
      <c r="I19" s="161">
        <v>0</v>
      </c>
    </row>
    <row r="20" spans="1:9" ht="21.75" customHeight="1">
      <c r="A20" s="13"/>
      <c r="B20" s="53" t="s">
        <v>381</v>
      </c>
      <c r="C20" s="53">
        <v>801</v>
      </c>
      <c r="D20" s="164">
        <v>2556</v>
      </c>
      <c r="E20" s="164">
        <v>13000</v>
      </c>
      <c r="F20" s="52" t="s">
        <v>15</v>
      </c>
      <c r="G20" s="164">
        <v>15556</v>
      </c>
      <c r="H20" s="13">
        <v>0</v>
      </c>
      <c r="I20" s="13">
        <v>0</v>
      </c>
    </row>
    <row r="21" spans="1:9" s="25" customFormat="1" ht="21.75" customHeight="1">
      <c r="A21" s="268" t="s">
        <v>40</v>
      </c>
      <c r="B21" s="268"/>
      <c r="C21" s="26"/>
      <c r="D21" s="165">
        <f>SUM(D12:D20)</f>
        <v>13031</v>
      </c>
      <c r="E21" s="165">
        <f>SUM(E12:E20)</f>
        <v>25000</v>
      </c>
      <c r="F21" s="166" t="s">
        <v>15</v>
      </c>
      <c r="G21" s="165">
        <f>SUM(G12:G20)</f>
        <v>38031</v>
      </c>
      <c r="H21" s="165">
        <v>0</v>
      </c>
      <c r="I21" s="165">
        <v>0</v>
      </c>
    </row>
    <row r="22" ht="15.75" customHeight="1"/>
  </sheetData>
  <sheetProtection/>
  <mergeCells count="14">
    <mergeCell ref="A1:I1"/>
    <mergeCell ref="A2:I2"/>
    <mergeCell ref="A5:A8"/>
    <mergeCell ref="B5:B8"/>
    <mergeCell ref="D5:D8"/>
    <mergeCell ref="E6:E8"/>
    <mergeCell ref="F6:F8"/>
    <mergeCell ref="G6:G8"/>
    <mergeCell ref="H6:H8"/>
    <mergeCell ref="I5:I8"/>
    <mergeCell ref="A21:B21"/>
    <mergeCell ref="E5:F5"/>
    <mergeCell ref="G5:H5"/>
    <mergeCell ref="C5:C8"/>
  </mergeCells>
  <printOptions horizontalCentered="1"/>
  <pageMargins left="0.5118110236220472" right="0.5118110236220472" top="2.204724409448819" bottom="0.7874015748031497" header="0.5118110236220472" footer="0.5118110236220472"/>
  <pageSetup horizontalDpi="600" verticalDpi="600" orientation="portrait" paperSize="9" scale="90" r:id="rId1"/>
  <headerFooter alignWithMargins="0">
    <oddHeader xml:space="preserve">&amp;R&amp;9Załącznik nr 7
do uchwały Rady Gminy w Mircu  nr  XVI/98/2008 
z dnia 12 .03.2008 r.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8"/>
  <sheetViews>
    <sheetView zoomScalePageLayoutView="0" workbookViewId="0" topLeftCell="A1">
      <selection activeCell="A6" sqref="A6"/>
    </sheetView>
  </sheetViews>
  <sheetFormatPr defaultColWidth="9.00390625" defaultRowHeight="12.75"/>
  <cols>
    <col min="1" max="1" width="4.00390625" style="1" customWidth="1"/>
    <col min="2" max="2" width="8.125" style="1" customWidth="1"/>
    <col min="3" max="3" width="9.875" style="1" customWidth="1"/>
    <col min="4" max="4" width="41.625" style="1" customWidth="1"/>
    <col min="5" max="5" width="22.375" style="1" customWidth="1"/>
    <col min="6" max="16384" width="9.125" style="1" customWidth="1"/>
  </cols>
  <sheetData>
    <row r="1" spans="1:5" ht="19.5" customHeight="1">
      <c r="A1" s="236" t="s">
        <v>79</v>
      </c>
      <c r="B1" s="236"/>
      <c r="C1" s="236"/>
      <c r="D1" s="236"/>
      <c r="E1" s="236"/>
    </row>
    <row r="2" spans="4:5" ht="19.5" customHeight="1">
      <c r="D2" s="29"/>
      <c r="E2" s="29"/>
    </row>
    <row r="3" ht="19.5" customHeight="1">
      <c r="E3" s="55" t="s">
        <v>14</v>
      </c>
    </row>
    <row r="4" spans="1:5" ht="19.5" customHeight="1">
      <c r="A4" s="31" t="s">
        <v>18</v>
      </c>
      <c r="B4" s="31" t="s">
        <v>1</v>
      </c>
      <c r="C4" s="31" t="s">
        <v>2</v>
      </c>
      <c r="D4" s="31" t="s">
        <v>80</v>
      </c>
      <c r="E4" s="31" t="s">
        <v>81</v>
      </c>
    </row>
    <row r="5" spans="1:5" ht="7.5" customHeight="1">
      <c r="A5" s="9">
        <v>1</v>
      </c>
      <c r="B5" s="9">
        <v>2</v>
      </c>
      <c r="C5" s="9">
        <v>3</v>
      </c>
      <c r="D5" s="9">
        <v>4</v>
      </c>
      <c r="E5" s="9">
        <v>5</v>
      </c>
    </row>
    <row r="6" spans="1:5" ht="30" customHeight="1">
      <c r="A6" s="41">
        <v>1</v>
      </c>
      <c r="B6" s="41">
        <v>921</v>
      </c>
      <c r="C6" s="41">
        <v>92116</v>
      </c>
      <c r="D6" s="57" t="s">
        <v>382</v>
      </c>
      <c r="E6" s="212">
        <v>157500</v>
      </c>
    </row>
    <row r="7" spans="1:5" ht="30" customHeight="1">
      <c r="A7" s="59"/>
      <c r="B7" s="59"/>
      <c r="C7" s="59"/>
      <c r="D7" s="59"/>
      <c r="E7" s="59"/>
    </row>
    <row r="8" spans="1:5" ht="30" customHeight="1">
      <c r="A8" s="245" t="s">
        <v>40</v>
      </c>
      <c r="B8" s="246"/>
      <c r="C8" s="246"/>
      <c r="D8" s="247"/>
      <c r="E8" s="165">
        <v>157500</v>
      </c>
    </row>
  </sheetData>
  <sheetProtection/>
  <mergeCells count="2">
    <mergeCell ref="A1:E1"/>
    <mergeCell ref="A8:D8"/>
  </mergeCells>
  <printOptions horizontalCentered="1"/>
  <pageMargins left="0.5511811023622047" right="0.5118110236220472" top="2.204724409448819" bottom="0.984251968503937" header="0.5118110236220472" footer="0.5118110236220472"/>
  <pageSetup horizontalDpi="600" verticalDpi="600" orientation="portrait" paperSize="9" scale="95" r:id="rId1"/>
  <headerFooter alignWithMargins="0">
    <oddHeader xml:space="preserve">&amp;R&amp;9Załącznik nr 8
do uchwały Rady Gminy w Mircu  nr  XVI/98/2008 
z dnia 12.03.2008 r.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xxx</cp:lastModifiedBy>
  <cp:lastPrinted>2008-04-09T11:28:47Z</cp:lastPrinted>
  <dcterms:created xsi:type="dcterms:W3CDTF">1998-12-09T13:02:10Z</dcterms:created>
  <dcterms:modified xsi:type="dcterms:W3CDTF">2008-04-14T09:22:40Z</dcterms:modified>
  <cp:category/>
  <cp:version/>
  <cp:contentType/>
  <cp:contentStatus/>
</cp:coreProperties>
</file>