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7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Nr 4b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prognoza długu" sheetId="20" r:id="rId20"/>
  </sheets>
  <definedNames>
    <definedName name="_xlnm.Print_Titles" localSheetId="19">'prognoza długu'!$1:$2</definedName>
  </definedNames>
  <calcPr fullCalcOnLoad="1"/>
</workbook>
</file>

<file path=xl/sharedStrings.xml><?xml version="1.0" encoding="utf-8"?>
<sst xmlns="http://schemas.openxmlformats.org/spreadsheetml/2006/main" count="809" uniqueCount="460">
  <si>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</si>
  <si>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</si>
  <si>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</si>
  <si>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</si>
  <si>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</si>
  <si>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</si>
  <si>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</si>
  <si>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</si>
  <si>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</si>
  <si>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</si>
  <si>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</si>
  <si>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</si>
  <si>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</si>
  <si>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</si>
  <si>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</si>
  <si>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</si>
  <si>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</si>
  <si>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</si>
  <si>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</si>
  <si>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</si>
  <si>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</si>
  <si>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</si>
  <si>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</si>
  <si>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</si>
  <si>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</si>
  <si>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</si>
  <si>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</si>
  <si>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</si>
  <si>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</si>
  <si>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</si>
  <si>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</si>
  <si>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</si>
  <si>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</si>
  <si>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</si>
  <si>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</si>
  <si>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</si>
  <si>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</si>
  <si>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</si>
  <si>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</si>
  <si>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</si>
  <si>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</si>
  <si>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</si>
  <si>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</si>
  <si>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</si>
  <si>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</si>
  <si>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budżetu gminy na 2008 r.</t>
  </si>
  <si>
    <t>Dochody bieżące</t>
  </si>
  <si>
    <t>Dochody majątkowe</t>
  </si>
  <si>
    <t>Wydatki budżetu gminy na  2008 r.</t>
  </si>
  <si>
    <t>Plan
na 2008 r.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</si>
  <si>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</si>
  <si>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</si>
  <si>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</si>
  <si>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</si>
  <si>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</si>
  <si>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</si>
  <si>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</si>
  <si>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Dochody i wydatki związane z realizacją zadań z zakresu administracji rządowej i innych zadań zleconych odrębnymi ustawami w 2008 r.</t>
  </si>
  <si>
    <t>Dochody i wydatki związane z realizacją zadań z zakresu administracji rządowej realizowanych na podstawie porozumień z organami administracji rządowej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</si>
  <si>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</si>
  <si>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</si>
  <si>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</si>
  <si>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</si>
  <si>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</si>
  <si>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</si>
  <si>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</si>
  <si>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</si>
  <si>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</si>
  <si>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</si>
  <si>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</si>
  <si>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Gospodarki Zasobem Geodezyjnym i Kartograficznym</t>
  </si>
  <si>
    <t>Nazwa jednostki pomocniczej</t>
  </si>
  <si>
    <t>Kwota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</si>
  <si>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</si>
  <si>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</si>
  <si>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</si>
  <si>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</si>
  <si>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</si>
  <si>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</si>
  <si>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</si>
  <si>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Plan na 2008 r.</t>
  </si>
  <si>
    <t>Wydatki jednostek pomocniczych w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</si>
  <si>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</si>
  <si>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</si>
  <si>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</si>
  <si>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</si>
  <si>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</si>
  <si>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Załącznik Nr 4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</si>
  <si>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</si>
  <si>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</si>
  <si>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</si>
  <si>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</si>
  <si>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</si>
  <si>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</si>
  <si>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</si>
  <si>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</si>
  <si>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</si>
  <si>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</si>
  <si>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</si>
  <si>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</si>
  <si>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</si>
  <si>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</si>
  <si>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</si>
  <si>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</si>
  <si>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</si>
  <si>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</si>
  <si>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</si>
  <si>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</si>
  <si>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</si>
  <si>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</si>
  <si>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</si>
  <si>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</si>
  <si>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</si>
  <si>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</si>
  <si>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</si>
  <si>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</si>
  <si>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</si>
  <si>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</si>
  <si>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 xml:space="preserve">Program:         </t>
  </si>
  <si>
    <t>Wartość zadania:</t>
  </si>
  <si>
    <t>Priorytet:</t>
  </si>
  <si>
    <t>Działanie:</t>
  </si>
  <si>
    <t>Projekt:</t>
  </si>
  <si>
    <t>Załącznik Nr 4b</t>
  </si>
  <si>
    <t>Wydatki majątkowe na programy i projekty realizowane ze środków pochodzących z budżetu Unii Europejskiej oraz innych źródeł zagranicznych, niepodlegających zwrotowi na 2008 rok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</si>
  <si>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</si>
  <si>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</si>
  <si>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</si>
  <si>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</si>
  <si>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</si>
  <si>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Rachunki dochodów własnych</t>
  </si>
  <si>
    <t>Dotacje przedmiotowe w 2008 r.</t>
  </si>
  <si>
    <t>Nazwa jednostki
 otrzymującej dotację</t>
  </si>
  <si>
    <t>Zakres</t>
  </si>
  <si>
    <t>Ogółem kwota dotacji</t>
  </si>
  <si>
    <t>Dotacje podmiotowe w 2008 r.</t>
  </si>
  <si>
    <t>Nazwa instytucji</t>
  </si>
  <si>
    <t>Kwota dotacji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</si>
  <si>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</si>
  <si>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</si>
  <si>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</si>
  <si>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</si>
  <si>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</si>
  <si>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</si>
  <si>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</si>
  <si>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</si>
  <si>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</si>
  <si>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</si>
  <si>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</si>
  <si>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</si>
  <si>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</si>
  <si>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</si>
  <si>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</si>
  <si>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</si>
  <si>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</si>
  <si>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</si>
  <si>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</si>
  <si>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</si>
  <si>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</si>
  <si>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</si>
  <si>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</si>
  <si>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</si>
  <si>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</si>
  <si>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</si>
  <si>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</si>
  <si>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</si>
  <si>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</si>
  <si>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</si>
  <si>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</si>
  <si>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</si>
  <si>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</si>
  <si>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</si>
  <si>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</si>
  <si>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</si>
  <si>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</si>
  <si>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</si>
  <si>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</si>
  <si>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</si>
  <si>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</si>
  <si>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</si>
  <si>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</si>
  <si>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</si>
  <si>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</si>
  <si>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</si>
  <si>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</si>
  <si>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</si>
  <si>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</si>
  <si>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</si>
  <si>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</si>
  <si>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</si>
  <si>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</si>
  <si>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</si>
  <si>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</si>
  <si>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</si>
  <si>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</si>
  <si>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</si>
  <si>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</si>
  <si>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</si>
  <si>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</si>
  <si>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</si>
  <si>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</si>
  <si>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</si>
  <si>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</si>
  <si>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</si>
  <si>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</si>
  <si>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</si>
  <si>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</si>
  <si>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</si>
  <si>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</si>
  <si>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</si>
  <si>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</si>
  <si>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</si>
  <si>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</si>
  <si>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</si>
  <si>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</si>
  <si>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</si>
  <si>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</si>
  <si>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</si>
  <si>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</si>
  <si>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</si>
  <si>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</si>
  <si>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</si>
  <si>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</si>
  <si>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</si>
  <si>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</si>
  <si>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</si>
  <si>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</si>
  <si>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</si>
  <si>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</si>
  <si>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</si>
  <si>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</si>
  <si>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</si>
  <si>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</si>
  <si>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</si>
  <si>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</si>
  <si>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</si>
  <si>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</si>
  <si>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</si>
  <si>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</si>
  <si>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</si>
  <si>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</si>
  <si>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</si>
  <si>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</si>
  <si>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</si>
  <si>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</si>
  <si>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</si>
  <si>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</si>
  <si>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</si>
  <si>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</si>
  <si>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</si>
  <si>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</si>
  <si>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</si>
  <si>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</si>
  <si>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</si>
  <si>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</si>
  <si>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</si>
  <si>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</si>
  <si>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</si>
  <si>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r>
      <t>Dotacje celowe</t>
    </r>
    <r>
      <rPr>
        <b/>
        <sz val="12"/>
        <rFont val="Arial CE"/>
        <family val="2"/>
      </rPr>
      <t xml:space="preserve"> </t>
    </r>
  </si>
  <si>
    <t>020</t>
  </si>
  <si>
    <t>02001</t>
  </si>
  <si>
    <t>700</t>
  </si>
  <si>
    <t>70005</t>
  </si>
  <si>
    <t>750</t>
  </si>
  <si>
    <t>75011</t>
  </si>
  <si>
    <t>2010</t>
  </si>
  <si>
    <t>0750</t>
  </si>
  <si>
    <t>0470</t>
  </si>
  <si>
    <t>0760</t>
  </si>
  <si>
    <t>2360</t>
  </si>
  <si>
    <t>75023</t>
  </si>
  <si>
    <t>0970</t>
  </si>
  <si>
    <t>751</t>
  </si>
  <si>
    <t>75101</t>
  </si>
  <si>
    <t>756</t>
  </si>
  <si>
    <t>75601</t>
  </si>
  <si>
    <t>0350</t>
  </si>
  <si>
    <t>0910</t>
  </si>
  <si>
    <t>75615</t>
  </si>
  <si>
    <t>0310</t>
  </si>
  <si>
    <t>0320</t>
  </si>
  <si>
    <t>0330</t>
  </si>
  <si>
    <t>75616</t>
  </si>
  <si>
    <t>0340</t>
  </si>
  <si>
    <t>0360</t>
  </si>
  <si>
    <t>0430</t>
  </si>
  <si>
    <t>0500</t>
  </si>
  <si>
    <t>75618</t>
  </si>
  <si>
    <t>0410</t>
  </si>
  <si>
    <t>0480</t>
  </si>
  <si>
    <t>0490</t>
  </si>
  <si>
    <t>75621</t>
  </si>
  <si>
    <t>0010</t>
  </si>
  <si>
    <t>0020</t>
  </si>
  <si>
    <t>758</t>
  </si>
  <si>
    <t>75801</t>
  </si>
  <si>
    <t>2920</t>
  </si>
  <si>
    <t>75807</t>
  </si>
  <si>
    <t>75814</t>
  </si>
  <si>
    <t>75831</t>
  </si>
  <si>
    <t>801</t>
  </si>
  <si>
    <t>80101</t>
  </si>
  <si>
    <t>0830</t>
  </si>
  <si>
    <t>80104</t>
  </si>
  <si>
    <t>80110</t>
  </si>
  <si>
    <t>80114</t>
  </si>
  <si>
    <t>852</t>
  </si>
  <si>
    <t>85212</t>
  </si>
  <si>
    <t>85213</t>
  </si>
  <si>
    <t>85214</t>
  </si>
  <si>
    <t>2030</t>
  </si>
  <si>
    <t>85219</t>
  </si>
  <si>
    <t>85228</t>
  </si>
  <si>
    <t xml:space="preserve">Dochody ogółem </t>
  </si>
  <si>
    <t>Leśnictwo</t>
  </si>
  <si>
    <t xml:space="preserve">Gospodarka leśna </t>
  </si>
  <si>
    <t xml:space="preserve">Gospodarka mieszkaniowa </t>
  </si>
  <si>
    <t xml:space="preserve">Gospodarka gruntami i nieruchomościami </t>
  </si>
  <si>
    <t xml:space="preserve">Administracja publiczna </t>
  </si>
  <si>
    <t xml:space="preserve">Urzędy wojewódzkie </t>
  </si>
  <si>
    <t>Urzędy gmin</t>
  </si>
  <si>
    <r>
      <t>Urzędy naczelnych organów władzy państwowej, kontroli i ochrony prawa oraz sądownictwa</t>
    </r>
    <r>
      <rPr>
        <sz val="10"/>
        <rFont val="Arial CE"/>
        <family val="0"/>
      </rPr>
      <t xml:space="preserve"> </t>
    </r>
  </si>
  <si>
    <t xml:space="preserve">Urzędy naczelnych organów władzy państwowej, kontroli i ochrony prawa </t>
  </si>
  <si>
    <t xml:space="preserve">Dochody od osób prawnych, od osób fizycznych i od innych jednostek nieposiadajacych osobowości prawnej oraz wydatki związane z ich poborem </t>
  </si>
  <si>
    <t xml:space="preserve">Wpływy z podatku dochodowego od osób fizycznych </t>
  </si>
  <si>
    <r>
      <t>W</t>
    </r>
    <r>
      <rPr>
        <b/>
        <i/>
        <sz val="10"/>
        <rFont val="Arial CE"/>
        <family val="0"/>
      </rPr>
      <t xml:space="preserve">pływy z podatku rolnego,podatku leśnego, podatku od czynności cywilnoprawnych, podatków i opłat lokalnych od osób prawnych i innych jednostek organizacyjnych </t>
    </r>
  </si>
  <si>
    <r>
      <t>W</t>
    </r>
    <r>
      <rPr>
        <b/>
        <i/>
        <sz val="10"/>
        <rFont val="Arial CE"/>
        <family val="0"/>
      </rPr>
      <t xml:space="preserve">pływy z podatku rolnego,podatku leśnego, podatku od spadku i darowizn, podatku  od czynności cywilnoprawnych oraz podatków i opłat lokalnych od osób fizycznych </t>
    </r>
  </si>
  <si>
    <t xml:space="preserve">Wpływy z innych opłat stanowiących dochody jednostek samorządu terytorialnego na podstawie ustaw </t>
  </si>
  <si>
    <t xml:space="preserve">Udziały gmin w podatkach stanowiących dochód budżetu państwa </t>
  </si>
  <si>
    <t>Różne rozliczenia</t>
  </si>
  <si>
    <t xml:space="preserve">Część oświatowa subwencji ogólnej dla jednostek samorządu terytorialnego </t>
  </si>
  <si>
    <t xml:space="preserve">Część wyrównawcza subwencji ogólnej dla gmin </t>
  </si>
  <si>
    <r>
      <t>Różne rozliczenia finansowe</t>
    </r>
    <r>
      <rPr>
        <b/>
        <sz val="10"/>
        <rFont val="Arial CE"/>
        <family val="0"/>
      </rPr>
      <t xml:space="preserve"> </t>
    </r>
  </si>
  <si>
    <t xml:space="preserve">Część równoważąca subwencji ogólnej dla gmin </t>
  </si>
  <si>
    <t xml:space="preserve">Oświata i wychowanie </t>
  </si>
  <si>
    <t xml:space="preserve">Szkoły podstawowe </t>
  </si>
  <si>
    <t>Przedszkola</t>
  </si>
  <si>
    <t xml:space="preserve">Gimnazja </t>
  </si>
  <si>
    <t xml:space="preserve">Zespoły obsługi ekonomiczno-administracyjnej szkół </t>
  </si>
  <si>
    <t xml:space="preserve">Pomoc społeczna </t>
  </si>
  <si>
    <t xml:space="preserve">Świadczenia rodzinne, zaliczka alimentacyjna oraz składki na ubezpieczenia emerytalne i rentowe z ubezpieczenia społecznego </t>
  </si>
  <si>
    <t xml:space="preserve">Składki na ubezpieczenie zdrowotne opłacane za osoby pobierające niektóre świadczenia z pomocy społecznej oraz niektóre świadczenia rodzinne </t>
  </si>
  <si>
    <t xml:space="preserve">Zasiłki i pomoc w naturze oraz składki na ubezpieczenia emerytalne i rentowe </t>
  </si>
  <si>
    <t xml:space="preserve">Ośrodki pomocy społecznej </t>
  </si>
  <si>
    <t xml:space="preserve">Usługi opiekuńcze i specjalistyczne usługi opiekuńcze </t>
  </si>
  <si>
    <t xml:space="preserve">Pozostała działalność </t>
  </si>
  <si>
    <t xml:space="preserve">Dochody z najmu i dzierżawy składników majatkowych Skarbu Państwa, jednostek samorządu terytorialnego lub innych jednostek zaliczanych do sektora finansów publicznych oraz innych umów o podobnym charakterze </t>
  </si>
  <si>
    <t xml:space="preserve">Wpływy z opłat za zarząd, używanie i użytkowanie wieczyste nieruchomości </t>
  </si>
  <si>
    <t>Wpływy z tytułu przekształcenia prawa wieczystego przysługującego osobom fizycznym w prawo własności</t>
  </si>
  <si>
    <t xml:space="preserve">Dotacje celowe otrzymane z budżetu państwa na realizację zadań bieżących z zakresu administracji rządowej oraz innych zadań zleconych gminie(związkom gmin) ustawami </t>
  </si>
  <si>
    <t xml:space="preserve">Dochody jednostek samorządu terytorialnego związane z realizacją zadań z zakresu administarcji rządowej oraz innych zadań zleconych ustawami </t>
  </si>
  <si>
    <t xml:space="preserve">Wpływy z różnych dochodów </t>
  </si>
  <si>
    <t xml:space="preserve">Odsetki od nieterminowych wpłat z tytułu podatków i opłat </t>
  </si>
  <si>
    <t xml:space="preserve">Podatek od działalności gospodarczej osób fizycznych, opłacany w formie karty podatkowej </t>
  </si>
  <si>
    <t xml:space="preserve">Podatek od nieruchomości </t>
  </si>
  <si>
    <t xml:space="preserve">Podatek rolny </t>
  </si>
  <si>
    <t xml:space="preserve">Podatek leśny </t>
  </si>
  <si>
    <t xml:space="preserve">Podatek od środków transportowych </t>
  </si>
  <si>
    <t xml:space="preserve">Podatek od spadków i darowizn </t>
  </si>
  <si>
    <t xml:space="preserve">Wpływy z opłaty targowej </t>
  </si>
  <si>
    <t xml:space="preserve">Podatek od czynności cywilnoprawnych </t>
  </si>
  <si>
    <t xml:space="preserve">Wpływy z opłaty skarbowej </t>
  </si>
  <si>
    <t xml:space="preserve">Wpływy z opłat za wydawanie zezwoleń na sprzedaż alkoholu </t>
  </si>
  <si>
    <t xml:space="preserve">Wpływy z innych lokalnych opłat pobieranych przez jednostki samorządu terytorialnego na podstawie odrębnych ustaw </t>
  </si>
  <si>
    <t xml:space="preserve">Podatek dochodowy od osób fizycznych </t>
  </si>
  <si>
    <t xml:space="preserve">Podatek dochodowy od osób prawnych </t>
  </si>
  <si>
    <t xml:space="preserve">Subwencje ogólne z budżetu państwa </t>
  </si>
  <si>
    <t xml:space="preserve">Wpływy z usług </t>
  </si>
  <si>
    <t>01010</t>
  </si>
  <si>
    <t>01030</t>
  </si>
  <si>
    <t>010</t>
  </si>
  <si>
    <t>60013</t>
  </si>
  <si>
    <t>60016</t>
  </si>
  <si>
    <t>600</t>
  </si>
  <si>
    <t>71004</t>
  </si>
  <si>
    <t>710</t>
  </si>
  <si>
    <t>75022</t>
  </si>
  <si>
    <t>75075</t>
  </si>
  <si>
    <t>75095</t>
  </si>
  <si>
    <t>75412</t>
  </si>
  <si>
    <t>75421</t>
  </si>
  <si>
    <t xml:space="preserve">Pobór podatków, opłat i nieopodatkowanych należności budżetowych </t>
  </si>
  <si>
    <t xml:space="preserve">Rolnictwo i łowiectwo </t>
  </si>
  <si>
    <t xml:space="preserve">Infrastruktura wodociągowa i sanitacyjna wsi </t>
  </si>
  <si>
    <t xml:space="preserve">Izby rolnicze </t>
  </si>
  <si>
    <t xml:space="preserve">Transport i łączność </t>
  </si>
  <si>
    <t xml:space="preserve">Drogi publiczne wojewódzkie </t>
  </si>
  <si>
    <t xml:space="preserve">Drogi publiczne gminne </t>
  </si>
  <si>
    <t xml:space="preserve">Dzialalność usługowa </t>
  </si>
  <si>
    <t>Plany zagospodarowania przestrzennego</t>
  </si>
  <si>
    <t>Rady gmin</t>
  </si>
  <si>
    <t xml:space="preserve">Promocja jednostek samorządu terytorialnego </t>
  </si>
  <si>
    <t xml:space="preserve">Ochotnicze straże pożarne </t>
  </si>
  <si>
    <t xml:space="preserve">Obsługa papierów wartościowych, kredytów i pożyczek jednostek samorządu terytorialnego </t>
  </si>
  <si>
    <t xml:space="preserve">Różne rozliczenia </t>
  </si>
  <si>
    <t xml:space="preserve">Oddziały przedszkolne w szkołach podstawowych </t>
  </si>
  <si>
    <t xml:space="preserve">Dokształcanie i doskonalenie nauczycieli </t>
  </si>
  <si>
    <t xml:space="preserve">Zwalczanie narkomanii </t>
  </si>
  <si>
    <t xml:space="preserve">Przeciwdziałanie alkoholizmowi </t>
  </si>
  <si>
    <t xml:space="preserve">Ochrona zdrowia </t>
  </si>
  <si>
    <t xml:space="preserve">Obsługa długu publicznego </t>
  </si>
  <si>
    <t xml:space="preserve">Domy pomocy społecznej </t>
  </si>
  <si>
    <t xml:space="preserve">Świetlice szkolne </t>
  </si>
  <si>
    <t xml:space="preserve">Edukacyjna opieka wychowawcza </t>
  </si>
  <si>
    <t xml:space="preserve">Oczyszczanie maist i wsi </t>
  </si>
  <si>
    <t xml:space="preserve">Utrzymanie zieleni w miastach i gminach </t>
  </si>
  <si>
    <t xml:space="preserve">Oświetlenie ulic, placów i dróg </t>
  </si>
  <si>
    <t xml:space="preserve">Gospodarka komunalna i ochrona środowiska </t>
  </si>
  <si>
    <t>Zadania z zakresu kultury fizycznej i sportu</t>
  </si>
  <si>
    <t>40002</t>
  </si>
  <si>
    <t>400</t>
  </si>
  <si>
    <t xml:space="preserve">Dostarczanie wody </t>
  </si>
  <si>
    <t>Zarządzanie kryzysowe</t>
  </si>
  <si>
    <t>Wytwarzanie i zaopatrywanie w energie elektryczna, gaz i wodę</t>
  </si>
  <si>
    <t xml:space="preserve">budowa wiat przystankowych </t>
  </si>
  <si>
    <t xml:space="preserve">zakup komputerów i programów komputerowych </t>
  </si>
  <si>
    <t>Kanalizacja gminy         2002-2010</t>
  </si>
  <si>
    <t xml:space="preserve">Urząd Gminy </t>
  </si>
  <si>
    <t>60014</t>
  </si>
  <si>
    <t>Budowa chodnika Tychów Stary-Mirzec Majorat 2005-2008</t>
  </si>
  <si>
    <t>900</t>
  </si>
  <si>
    <t>90015</t>
  </si>
  <si>
    <t>Budowa Przedszkola Mirzec                              2005-2009</t>
  </si>
  <si>
    <t>Budowa boiska Mirzec                      2006-2009</t>
  </si>
  <si>
    <t>Zagospodarowanie terenu wraz z budową boisk sportowych placu zabaw i parkingu- Szkoła Podstawowa Tychów Nowy          2006-2009</t>
  </si>
  <si>
    <t>Przebudowa i modernizacja oświetlenia ulicznego        2006-2008</t>
  </si>
  <si>
    <t>2011 r.</t>
  </si>
  <si>
    <t xml:space="preserve">2012 r. </t>
  </si>
  <si>
    <t>2013 r.</t>
  </si>
  <si>
    <t>Przewidywane wykonanie na 31.12.2013</t>
  </si>
  <si>
    <t xml:space="preserve">Plan przychodów i wydatków </t>
  </si>
  <si>
    <t xml:space="preserve">1.Sz.P. Jagodne </t>
  </si>
  <si>
    <t xml:space="preserve">2.Sz.P. Małyszyn </t>
  </si>
  <si>
    <t xml:space="preserve">3.Sz.P. Mirzec </t>
  </si>
  <si>
    <t xml:space="preserve">4.Sz.P. Osiny </t>
  </si>
  <si>
    <t xml:space="preserve">5.Sz.P. Trębowiec </t>
  </si>
  <si>
    <t xml:space="preserve">6.Sz.P. Tychów Nowy </t>
  </si>
  <si>
    <t xml:space="preserve">7.Sz.P. Tychów Stary </t>
  </si>
  <si>
    <t>8. Sz.P. Gadka</t>
  </si>
  <si>
    <t xml:space="preserve">9. Gimnazjum Mirzec </t>
  </si>
  <si>
    <t>Gminna Biblioteka Publiczna w Mircu</t>
  </si>
  <si>
    <t>Dowóz dzieci niepełnosprawnych z terenu gminy Mirzec do Szkoły Specjalnej Skarżysko Kamienna</t>
  </si>
  <si>
    <t>Starostwo Powiatowe Skarżysko-Kam.</t>
  </si>
  <si>
    <t>Dofinansowanie do działalności statutowej Klub Amazonki</t>
  </si>
  <si>
    <t>Klub Amazonki Starachowice</t>
  </si>
  <si>
    <t xml:space="preserve">Budowa chodnika Tychów Stary -Mirzec Majorat </t>
  </si>
  <si>
    <t>0920</t>
  </si>
  <si>
    <t>Pozostałe odsetki</t>
  </si>
  <si>
    <t xml:space="preserve">Dotacje celowe otrzymane z budżetu państwa na realizację własnych zadań bieżących  gminie(związkom gmin)  </t>
  </si>
  <si>
    <t xml:space="preserve">Dotacje celowe otrzymane z budżetu państwa na realizację własnychzadań bieżących  gminie(związkom gmin)  </t>
  </si>
  <si>
    <t>Prace geodezyjne i kartograficzne</t>
  </si>
  <si>
    <t xml:space="preserve">Bezpieczeństwo publiczne i ochrona przeciwpożarowa </t>
  </si>
  <si>
    <t xml:space="preserve">Rezerwy ogólne i celowe </t>
  </si>
  <si>
    <t xml:space="preserve">Dowożenie uczniów do szkół </t>
  </si>
  <si>
    <t>Biblioteki</t>
  </si>
  <si>
    <t xml:space="preserve">Kultura i ochrona dziedzictwa narodowego </t>
  </si>
  <si>
    <t xml:space="preserve">Kultura fizyczna i sport </t>
  </si>
  <si>
    <t>I. Dochody i wydatki związane z pomocą rzeczową lub finansową realizowaną na podstawie porozumień między j.s.t.</t>
  </si>
  <si>
    <t xml:space="preserve"> likwidacja dzikich wysypisk</t>
  </si>
  <si>
    <t>Przychody i rozchody budżetu w 2007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</si>
</sst>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4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b/>
      <i/>
      <sz val="9"/>
      <name val="Arial CE"/>
      <family val="0"/>
    </font>
    <font>
      <b/>
      <sz val="5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top"/>
    </xf>
    <xf numFmtId="0" fontId="2" fillId="20" borderId="1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8" fillId="0" borderId="16" xfId="0" applyFont="1" applyBorder="1" applyAlignment="1">
      <alignment horizontal="right" vertical="top" wrapText="1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4" fillId="0" borderId="10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/>
    </xf>
    <xf numFmtId="0" fontId="35" fillId="0" borderId="18" xfId="0" applyFont="1" applyBorder="1" applyAlignment="1">
      <alignment/>
    </xf>
    <xf numFmtId="0" fontId="35" fillId="0" borderId="18" xfId="0" applyFont="1" applyBorder="1" applyAlignment="1" quotePrefix="1">
      <alignment/>
    </xf>
    <xf numFmtId="0" fontId="35" fillId="0" borderId="14" xfId="0" applyFont="1" applyBorder="1" applyAlignment="1">
      <alignment/>
    </xf>
    <xf numFmtId="0" fontId="35" fillId="0" borderId="14" xfId="0" applyFont="1" applyBorder="1" applyAlignment="1" quotePrefix="1">
      <alignment/>
    </xf>
    <xf numFmtId="0" fontId="35" fillId="0" borderId="19" xfId="0" applyFont="1" applyBorder="1" applyAlignment="1">
      <alignment/>
    </xf>
    <xf numFmtId="0" fontId="34" fillId="0" borderId="18" xfId="0" applyFont="1" applyBorder="1" applyAlignment="1" quotePrefix="1">
      <alignment/>
    </xf>
    <xf numFmtId="0" fontId="34" fillId="0" borderId="18" xfId="0" applyFont="1" applyBorder="1" applyAlignment="1" quotePrefix="1">
      <alignment wrapText="1"/>
    </xf>
    <xf numFmtId="0" fontId="34" fillId="0" borderId="14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vertical="center" wrapText="1"/>
    </xf>
    <xf numFmtId="3" fontId="39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39" fillId="0" borderId="10" xfId="0" applyNumberFormat="1" applyFont="1" applyBorder="1" applyAlignment="1" applyProtection="1">
      <alignment/>
      <protection locked="0"/>
    </xf>
    <xf numFmtId="4" fontId="39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39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 horizontal="center"/>
    </xf>
    <xf numFmtId="4" fontId="4" fillId="0" borderId="22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0" fillId="0" borderId="18" xfId="0" applyNumberForma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4" fontId="8" fillId="0" borderId="19" xfId="0" applyNumberFormat="1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0" fillId="20" borderId="22" xfId="0" applyFont="1" applyFill="1" applyBorder="1" applyAlignment="1">
      <alignment horizontal="center" vertical="center" wrapText="1"/>
    </xf>
    <xf numFmtId="0" fontId="10" fillId="20" borderId="21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4" fontId="8" fillId="0" borderId="24" xfId="0" applyNumberFormat="1" applyFont="1" applyBorder="1" applyAlignment="1">
      <alignment vertical="top" wrapText="1"/>
    </xf>
    <xf numFmtId="4" fontId="10" fillId="0" borderId="25" xfId="0" applyNumberFormat="1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top" wrapText="1"/>
    </xf>
    <xf numFmtId="0" fontId="4" fillId="0" borderId="22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21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4" fontId="10" fillId="0" borderId="21" xfId="0" applyNumberFormat="1" applyFont="1" applyBorder="1" applyAlignment="1">
      <alignment vertical="top" wrapText="1"/>
    </xf>
    <xf numFmtId="4" fontId="10" fillId="0" borderId="10" xfId="0" applyNumberFormat="1" applyFont="1" applyBorder="1" applyAlignment="1">
      <alignment vertical="top" wrapText="1"/>
    </xf>
    <xf numFmtId="0" fontId="4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/>
    </xf>
    <xf numFmtId="0" fontId="10" fillId="0" borderId="19" xfId="0" applyFont="1" applyBorder="1" applyAlignment="1">
      <alignment vertical="top" wrapText="1"/>
    </xf>
    <xf numFmtId="49" fontId="10" fillId="0" borderId="19" xfId="0" applyNumberFormat="1" applyFont="1" applyBorder="1" applyAlignment="1">
      <alignment horizontal="center" vertical="top" wrapText="1"/>
    </xf>
    <xf numFmtId="49" fontId="10" fillId="0" borderId="24" xfId="0" applyNumberFormat="1" applyFont="1" applyBorder="1" applyAlignment="1">
      <alignment horizontal="center" vertical="top" wrapText="1"/>
    </xf>
    <xf numFmtId="4" fontId="10" fillId="0" borderId="24" xfId="0" applyNumberFormat="1" applyFont="1" applyBorder="1" applyAlignment="1">
      <alignment vertical="top" wrapText="1"/>
    </xf>
    <xf numFmtId="4" fontId="10" fillId="0" borderId="19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left" vertical="center" indent="2"/>
    </xf>
    <xf numFmtId="0" fontId="0" fillId="0" borderId="26" xfId="0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49" fontId="4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9" fontId="0" fillId="0" borderId="22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/>
    </xf>
    <xf numFmtId="49" fontId="39" fillId="0" borderId="16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/>
    </xf>
    <xf numFmtId="49" fontId="10" fillId="0" borderId="18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10" fillId="0" borderId="14" xfId="0" applyFont="1" applyBorder="1" applyAlignment="1">
      <alignment horizontal="center" vertical="top" wrapText="1"/>
    </xf>
    <xf numFmtId="0" fontId="0" fillId="0" borderId="22" xfId="0" applyFont="1" applyBorder="1" applyAlignment="1">
      <alignment vertical="center" wrapText="1"/>
    </xf>
    <xf numFmtId="4" fontId="8" fillId="0" borderId="21" xfId="0" applyNumberFormat="1" applyFont="1" applyBorder="1" applyAlignment="1">
      <alignment vertical="top" wrapText="1"/>
    </xf>
    <xf numFmtId="49" fontId="8" fillId="0" borderId="22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20" borderId="22" xfId="0" applyFont="1" applyFill="1" applyBorder="1" applyAlignment="1">
      <alignment horizontal="center" vertical="center" wrapText="1"/>
    </xf>
    <xf numFmtId="0" fontId="10" fillId="20" borderId="21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4" fillId="20" borderId="21" xfId="0" applyFont="1" applyFill="1" applyBorder="1" applyAlignment="1">
      <alignment horizontal="center" vertical="center" wrapText="1"/>
    </xf>
    <xf numFmtId="0" fontId="14" fillId="20" borderId="22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20" borderId="19" xfId="0" applyFont="1" applyFill="1" applyBorder="1" applyAlignment="1">
      <alignment horizontal="center" vertical="center" wrapText="1"/>
    </xf>
    <xf numFmtId="0" fontId="14" fillId="20" borderId="18" xfId="0" applyFont="1" applyFill="1" applyBorder="1" applyAlignment="1">
      <alignment horizontal="center" vertical="center" wrapText="1"/>
    </xf>
    <xf numFmtId="0" fontId="14" fillId="2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right" vertical="top" wrapText="1"/>
    </xf>
    <xf numFmtId="0" fontId="8" fillId="0" borderId="18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76">
      <selection activeCell="D88" sqref="D88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262" t="s">
        <v>45</v>
      </c>
      <c r="B1" s="262"/>
      <c r="C1" s="262"/>
      <c r="D1" s="262"/>
      <c r="E1" s="262"/>
      <c r="F1" s="262"/>
    </row>
    <row r="2" spans="2:4" ht="18">
      <c r="B2" s="2"/>
      <c r="C2" s="2"/>
      <c r="D2" s="2"/>
    </row>
    <row r="3" ht="18" customHeight="1"/>
    <row r="4" spans="1:6" s="29" customFormat="1" ht="25.5">
      <c r="A4" s="28" t="s">
        <v>1</v>
      </c>
      <c r="B4" s="28" t="s">
        <v>2</v>
      </c>
      <c r="C4" s="28" t="s">
        <v>3</v>
      </c>
      <c r="D4" s="28" t="s">
        <v>4</v>
      </c>
      <c r="E4" s="28" t="s">
        <v>46</v>
      </c>
      <c r="F4" s="28" t="s">
        <v>47</v>
      </c>
    </row>
    <row r="5" spans="1:6" s="23" customFormat="1" ht="12.75" customHeight="1">
      <c r="A5" s="133">
        <v>1</v>
      </c>
      <c r="B5" s="133">
        <v>2</v>
      </c>
      <c r="C5" s="133">
        <v>3</v>
      </c>
      <c r="D5" s="133">
        <v>4</v>
      </c>
      <c r="E5" s="133">
        <v>5</v>
      </c>
      <c r="F5" s="133">
        <v>6</v>
      </c>
    </row>
    <row r="6" spans="1:6" ht="19.5" customHeight="1">
      <c r="A6" s="204" t="s">
        <v>259</v>
      </c>
      <c r="B6" s="203"/>
      <c r="C6" s="203"/>
      <c r="D6" s="79" t="s">
        <v>314</v>
      </c>
      <c r="E6" s="11"/>
      <c r="F6" s="185">
        <v>1000</v>
      </c>
    </row>
    <row r="7" spans="1:6" ht="22.5" customHeight="1">
      <c r="A7" s="205"/>
      <c r="B7" s="206" t="s">
        <v>260</v>
      </c>
      <c r="C7" s="203"/>
      <c r="D7" s="207" t="s">
        <v>315</v>
      </c>
      <c r="E7" s="11"/>
      <c r="F7" s="208">
        <v>1000</v>
      </c>
    </row>
    <row r="8" spans="1:6" ht="73.5" customHeight="1">
      <c r="A8" s="205"/>
      <c r="B8" s="203"/>
      <c r="C8" s="203" t="s">
        <v>266</v>
      </c>
      <c r="D8" s="95" t="s">
        <v>346</v>
      </c>
      <c r="E8" s="11"/>
      <c r="F8" s="180">
        <v>1000</v>
      </c>
    </row>
    <row r="9" spans="1:6" ht="19.5" customHeight="1">
      <c r="A9" s="204" t="s">
        <v>261</v>
      </c>
      <c r="B9" s="203"/>
      <c r="C9" s="203"/>
      <c r="D9" s="79" t="s">
        <v>316</v>
      </c>
      <c r="E9" s="11"/>
      <c r="F9" s="185">
        <f>SUM(F11:F13)</f>
        <v>21600</v>
      </c>
    </row>
    <row r="10" spans="1:6" ht="19.5" customHeight="1">
      <c r="A10" s="205"/>
      <c r="B10" s="206" t="s">
        <v>262</v>
      </c>
      <c r="C10" s="203"/>
      <c r="D10" s="207" t="s">
        <v>317</v>
      </c>
      <c r="E10" s="11"/>
      <c r="F10" s="208">
        <v>21500</v>
      </c>
    </row>
    <row r="11" spans="1:6" ht="33.75" customHeight="1">
      <c r="A11" s="216"/>
      <c r="B11" s="129"/>
      <c r="C11" s="203" t="s">
        <v>267</v>
      </c>
      <c r="D11" s="95" t="s">
        <v>347</v>
      </c>
      <c r="E11" s="11"/>
      <c r="F11" s="180">
        <v>4500</v>
      </c>
    </row>
    <row r="12" spans="1:6" ht="69" customHeight="1">
      <c r="A12" s="128"/>
      <c r="B12" s="130"/>
      <c r="C12" s="215" t="s">
        <v>266</v>
      </c>
      <c r="D12" s="95" t="s">
        <v>346</v>
      </c>
      <c r="E12" s="11"/>
      <c r="F12" s="180">
        <v>16000</v>
      </c>
    </row>
    <row r="13" spans="1:6" ht="50.25" customHeight="1">
      <c r="A13" s="125"/>
      <c r="B13" s="126"/>
      <c r="C13" s="203" t="s">
        <v>268</v>
      </c>
      <c r="D13" s="95" t="s">
        <v>348</v>
      </c>
      <c r="E13" s="109"/>
      <c r="F13" s="97">
        <v>1100</v>
      </c>
    </row>
    <row r="14" spans="1:6" ht="19.5" customHeight="1">
      <c r="A14" s="204" t="s">
        <v>263</v>
      </c>
      <c r="B14" s="203"/>
      <c r="C14" s="203"/>
      <c r="D14" s="79" t="s">
        <v>318</v>
      </c>
      <c r="E14" s="93">
        <v>59530</v>
      </c>
      <c r="F14" s="97"/>
    </row>
    <row r="15" spans="1:6" ht="19.5" customHeight="1">
      <c r="A15" s="205"/>
      <c r="B15" s="209" t="s">
        <v>264</v>
      </c>
      <c r="C15" s="203"/>
      <c r="D15" s="207" t="s">
        <v>319</v>
      </c>
      <c r="E15" s="101">
        <v>59030</v>
      </c>
      <c r="F15" s="97"/>
    </row>
    <row r="16" spans="1:6" ht="63" customHeight="1">
      <c r="A16" s="216"/>
      <c r="B16" s="129"/>
      <c r="C16" s="203" t="s">
        <v>265</v>
      </c>
      <c r="D16" s="95" t="s">
        <v>349</v>
      </c>
      <c r="E16" s="97">
        <v>55030</v>
      </c>
      <c r="F16" s="97"/>
    </row>
    <row r="17" spans="1:6" ht="47.25" customHeight="1">
      <c r="A17" s="128"/>
      <c r="B17" s="130"/>
      <c r="C17" s="215" t="s">
        <v>269</v>
      </c>
      <c r="D17" s="95" t="s">
        <v>350</v>
      </c>
      <c r="E17" s="97">
        <v>4000</v>
      </c>
      <c r="F17" s="97"/>
    </row>
    <row r="18" spans="1:6" ht="19.5" customHeight="1">
      <c r="A18" s="205"/>
      <c r="B18" s="206" t="s">
        <v>270</v>
      </c>
      <c r="C18" s="203"/>
      <c r="D18" s="207" t="s">
        <v>320</v>
      </c>
      <c r="E18" s="101">
        <v>500</v>
      </c>
      <c r="F18" s="97"/>
    </row>
    <row r="19" spans="1:6" ht="21.75" customHeight="1">
      <c r="A19" s="205"/>
      <c r="B19" s="203"/>
      <c r="C19" s="203" t="s">
        <v>271</v>
      </c>
      <c r="D19" s="11" t="s">
        <v>351</v>
      </c>
      <c r="E19" s="97">
        <v>500</v>
      </c>
      <c r="F19" s="97"/>
    </row>
    <row r="20" spans="1:6" ht="43.5" customHeight="1">
      <c r="A20" s="204" t="s">
        <v>272</v>
      </c>
      <c r="B20" s="203"/>
      <c r="C20" s="203"/>
      <c r="D20" s="91" t="s">
        <v>321</v>
      </c>
      <c r="E20" s="93">
        <v>1403</v>
      </c>
      <c r="F20" s="97"/>
    </row>
    <row r="21" spans="1:6" ht="31.5" customHeight="1">
      <c r="A21" s="109"/>
      <c r="B21" s="206" t="s">
        <v>273</v>
      </c>
      <c r="C21" s="203"/>
      <c r="D21" s="99" t="s">
        <v>322</v>
      </c>
      <c r="E21" s="101">
        <v>1403</v>
      </c>
      <c r="F21" s="97"/>
    </row>
    <row r="22" spans="1:6" ht="65.25" customHeight="1">
      <c r="A22" s="205"/>
      <c r="B22" s="203"/>
      <c r="C22" s="203" t="s">
        <v>265</v>
      </c>
      <c r="D22" s="95" t="s">
        <v>349</v>
      </c>
      <c r="E22" s="97">
        <v>1403</v>
      </c>
      <c r="F22" s="97"/>
    </row>
    <row r="23" spans="1:6" ht="54" customHeight="1">
      <c r="A23" s="204" t="s">
        <v>274</v>
      </c>
      <c r="B23" s="210"/>
      <c r="C23" s="203"/>
      <c r="D23" s="91" t="s">
        <v>323</v>
      </c>
      <c r="E23" s="93">
        <f>SUM(E24,E27,E32,E41,E45)</f>
        <v>3263691</v>
      </c>
      <c r="F23" s="97"/>
    </row>
    <row r="24" spans="1:6" ht="25.5" customHeight="1">
      <c r="A24" s="127"/>
      <c r="B24" s="131" t="s">
        <v>275</v>
      </c>
      <c r="C24" s="203"/>
      <c r="D24" s="99" t="s">
        <v>324</v>
      </c>
      <c r="E24" s="101">
        <f>SUM(E25:E26)</f>
        <v>18000</v>
      </c>
      <c r="F24" s="97"/>
    </row>
    <row r="25" spans="1:6" ht="30" customHeight="1">
      <c r="A25" s="139"/>
      <c r="B25" s="132"/>
      <c r="C25" s="215" t="s">
        <v>276</v>
      </c>
      <c r="D25" s="95" t="s">
        <v>353</v>
      </c>
      <c r="E25" s="97">
        <v>17000</v>
      </c>
      <c r="F25" s="97"/>
    </row>
    <row r="26" spans="1:6" ht="28.5" customHeight="1">
      <c r="A26" s="139"/>
      <c r="B26" s="218"/>
      <c r="C26" s="215" t="s">
        <v>277</v>
      </c>
      <c r="D26" s="95" t="s">
        <v>352</v>
      </c>
      <c r="E26" s="97">
        <v>1000</v>
      </c>
      <c r="F26" s="97"/>
    </row>
    <row r="27" spans="1:6" ht="53.25" customHeight="1">
      <c r="A27" s="139"/>
      <c r="B27" s="131" t="s">
        <v>278</v>
      </c>
      <c r="C27" s="203"/>
      <c r="D27" s="91" t="s">
        <v>325</v>
      </c>
      <c r="E27" s="101">
        <f>SUM(E28:E31)</f>
        <v>426520</v>
      </c>
      <c r="F27" s="97"/>
    </row>
    <row r="28" spans="1:6" ht="19.5" customHeight="1">
      <c r="A28" s="128"/>
      <c r="B28" s="134"/>
      <c r="C28" s="215" t="s">
        <v>279</v>
      </c>
      <c r="D28" s="11" t="s">
        <v>354</v>
      </c>
      <c r="E28" s="97">
        <v>370000</v>
      </c>
      <c r="F28" s="97"/>
    </row>
    <row r="29" spans="1:6" ht="19.5" customHeight="1">
      <c r="A29" s="128"/>
      <c r="B29" s="134"/>
      <c r="C29" s="215" t="s">
        <v>280</v>
      </c>
      <c r="D29" s="11" t="s">
        <v>355</v>
      </c>
      <c r="E29" s="97">
        <v>1500</v>
      </c>
      <c r="F29" s="97"/>
    </row>
    <row r="30" spans="1:6" ht="19.5" customHeight="1">
      <c r="A30" s="128"/>
      <c r="B30" s="134"/>
      <c r="C30" s="215" t="s">
        <v>281</v>
      </c>
      <c r="D30" s="11" t="s">
        <v>356</v>
      </c>
      <c r="E30" s="97">
        <v>55000</v>
      </c>
      <c r="F30" s="109"/>
    </row>
    <row r="31" spans="1:6" ht="28.5" customHeight="1">
      <c r="A31" s="128"/>
      <c r="B31" s="134"/>
      <c r="C31" s="215" t="s">
        <v>277</v>
      </c>
      <c r="D31" s="95" t="s">
        <v>352</v>
      </c>
      <c r="E31" s="97">
        <v>20</v>
      </c>
      <c r="F31" s="109"/>
    </row>
    <row r="32" spans="1:6" ht="54.75" customHeight="1">
      <c r="A32" s="216"/>
      <c r="B32" s="206" t="s">
        <v>282</v>
      </c>
      <c r="C32" s="203"/>
      <c r="D32" s="91" t="s">
        <v>326</v>
      </c>
      <c r="E32" s="101">
        <f>SUM(E33:E40)</f>
        <v>634200</v>
      </c>
      <c r="F32" s="109"/>
    </row>
    <row r="33" spans="1:6" ht="19.5" customHeight="1">
      <c r="A33" s="128"/>
      <c r="B33" s="134"/>
      <c r="C33" s="215" t="s">
        <v>279</v>
      </c>
      <c r="D33" s="11" t="s">
        <v>354</v>
      </c>
      <c r="E33" s="97">
        <v>125000</v>
      </c>
      <c r="F33" s="109"/>
    </row>
    <row r="34" spans="1:6" ht="19.5" customHeight="1">
      <c r="A34" s="128"/>
      <c r="B34" s="134"/>
      <c r="C34" s="215" t="s">
        <v>280</v>
      </c>
      <c r="D34" s="11" t="s">
        <v>355</v>
      </c>
      <c r="E34" s="97">
        <v>340000</v>
      </c>
      <c r="F34" s="109"/>
    </row>
    <row r="35" spans="1:6" ht="19.5" customHeight="1">
      <c r="A35" s="128"/>
      <c r="B35" s="134"/>
      <c r="C35" s="215" t="s">
        <v>281</v>
      </c>
      <c r="D35" s="11" t="s">
        <v>356</v>
      </c>
      <c r="E35" s="97">
        <v>3000</v>
      </c>
      <c r="F35" s="109"/>
    </row>
    <row r="36" spans="1:6" ht="19.5" customHeight="1">
      <c r="A36" s="128"/>
      <c r="B36" s="134"/>
      <c r="C36" s="215" t="s">
        <v>283</v>
      </c>
      <c r="D36" s="11" t="s">
        <v>357</v>
      </c>
      <c r="E36" s="97">
        <v>75000</v>
      </c>
      <c r="F36" s="109"/>
    </row>
    <row r="37" spans="1:6" ht="19.5" customHeight="1">
      <c r="A37" s="128"/>
      <c r="B37" s="134"/>
      <c r="C37" s="215" t="s">
        <v>284</v>
      </c>
      <c r="D37" s="11" t="s">
        <v>358</v>
      </c>
      <c r="E37" s="97">
        <v>1800</v>
      </c>
      <c r="F37" s="109"/>
    </row>
    <row r="38" spans="1:6" ht="19.5" customHeight="1">
      <c r="A38" s="128"/>
      <c r="B38" s="134"/>
      <c r="C38" s="215" t="s">
        <v>285</v>
      </c>
      <c r="D38" s="11" t="s">
        <v>359</v>
      </c>
      <c r="E38" s="97">
        <v>100</v>
      </c>
      <c r="F38" s="109"/>
    </row>
    <row r="39" spans="1:6" ht="19.5" customHeight="1">
      <c r="A39" s="128"/>
      <c r="B39" s="134"/>
      <c r="C39" s="215" t="s">
        <v>286</v>
      </c>
      <c r="D39" s="11" t="s">
        <v>360</v>
      </c>
      <c r="E39" s="97">
        <v>80000</v>
      </c>
      <c r="F39" s="109"/>
    </row>
    <row r="40" spans="1:6" ht="28.5" customHeight="1">
      <c r="A40" s="128"/>
      <c r="B40" s="134"/>
      <c r="C40" s="215" t="s">
        <v>277</v>
      </c>
      <c r="D40" s="95" t="s">
        <v>352</v>
      </c>
      <c r="E40" s="97">
        <v>9300</v>
      </c>
      <c r="F40" s="109"/>
    </row>
    <row r="41" spans="1:6" ht="42.75" customHeight="1">
      <c r="A41" s="128"/>
      <c r="B41" s="220" t="s">
        <v>287</v>
      </c>
      <c r="C41" s="203"/>
      <c r="D41" s="99" t="s">
        <v>327</v>
      </c>
      <c r="E41" s="101">
        <f>SUM(E42:E44)</f>
        <v>85500</v>
      </c>
      <c r="F41" s="109"/>
    </row>
    <row r="42" spans="1:6" ht="19.5" customHeight="1">
      <c r="A42" s="219"/>
      <c r="B42" s="130"/>
      <c r="C42" s="215" t="s">
        <v>288</v>
      </c>
      <c r="D42" s="11" t="s">
        <v>361</v>
      </c>
      <c r="E42" s="97">
        <v>19000</v>
      </c>
      <c r="F42" s="109"/>
    </row>
    <row r="43" spans="1:6" ht="27" customHeight="1">
      <c r="A43" s="219"/>
      <c r="B43" s="130"/>
      <c r="C43" s="215" t="s">
        <v>289</v>
      </c>
      <c r="D43" s="95" t="s">
        <v>362</v>
      </c>
      <c r="E43" s="97">
        <v>60000</v>
      </c>
      <c r="F43" s="109"/>
    </row>
    <row r="44" spans="1:6" ht="39.75" customHeight="1">
      <c r="A44" s="219"/>
      <c r="B44" s="130"/>
      <c r="C44" s="215" t="s">
        <v>290</v>
      </c>
      <c r="D44" s="95" t="s">
        <v>363</v>
      </c>
      <c r="E44" s="97">
        <v>6500</v>
      </c>
      <c r="F44" s="109"/>
    </row>
    <row r="45" spans="1:6" ht="27" customHeight="1">
      <c r="A45" s="140"/>
      <c r="B45" s="206" t="s">
        <v>291</v>
      </c>
      <c r="C45" s="203"/>
      <c r="D45" s="99" t="s">
        <v>328</v>
      </c>
      <c r="E45" s="101">
        <f>SUM(E46:E47)</f>
        <v>2099471</v>
      </c>
      <c r="F45" s="109"/>
    </row>
    <row r="46" spans="1:6" ht="19.5" customHeight="1">
      <c r="A46" s="140"/>
      <c r="B46" s="215"/>
      <c r="C46" s="203" t="s">
        <v>292</v>
      </c>
      <c r="D46" s="11" t="s">
        <v>364</v>
      </c>
      <c r="E46" s="97">
        <v>2068471</v>
      </c>
      <c r="F46" s="109"/>
    </row>
    <row r="47" spans="1:6" ht="19.5" customHeight="1">
      <c r="A47" s="221"/>
      <c r="B47" s="215"/>
      <c r="C47" s="203" t="s">
        <v>293</v>
      </c>
      <c r="D47" s="11" t="s">
        <v>365</v>
      </c>
      <c r="E47" s="97">
        <v>31000</v>
      </c>
      <c r="F47" s="109"/>
    </row>
    <row r="48" spans="1:6" ht="19.5" customHeight="1">
      <c r="A48" s="217" t="s">
        <v>294</v>
      </c>
      <c r="B48" s="210"/>
      <c r="C48" s="203"/>
      <c r="D48" s="79" t="s">
        <v>329</v>
      </c>
      <c r="E48" s="93">
        <f>SUM(E49,E51,E53,E55)</f>
        <v>9903985</v>
      </c>
      <c r="F48" s="109"/>
    </row>
    <row r="49" spans="1:6" ht="26.25" customHeight="1">
      <c r="A49" s="204"/>
      <c r="B49" s="206" t="s">
        <v>295</v>
      </c>
      <c r="C49" s="203"/>
      <c r="D49" s="99" t="s">
        <v>330</v>
      </c>
      <c r="E49" s="101">
        <v>5252681</v>
      </c>
      <c r="F49" s="109"/>
    </row>
    <row r="50" spans="1:6" ht="22.5" customHeight="1">
      <c r="A50" s="204"/>
      <c r="B50" s="206"/>
      <c r="C50" s="203" t="s">
        <v>296</v>
      </c>
      <c r="D50" s="11" t="s">
        <v>366</v>
      </c>
      <c r="E50" s="97">
        <v>5252681</v>
      </c>
      <c r="F50" s="109"/>
    </row>
    <row r="51" spans="1:6" ht="19.5" customHeight="1">
      <c r="A51" s="204"/>
      <c r="B51" s="206" t="s">
        <v>297</v>
      </c>
      <c r="C51" s="203"/>
      <c r="D51" s="99" t="s">
        <v>331</v>
      </c>
      <c r="E51" s="101">
        <v>4465022</v>
      </c>
      <c r="F51" s="109"/>
    </row>
    <row r="52" spans="1:6" ht="19.5" customHeight="1">
      <c r="A52" s="204"/>
      <c r="B52" s="206"/>
      <c r="C52" s="203" t="s">
        <v>296</v>
      </c>
      <c r="D52" s="11" t="s">
        <v>366</v>
      </c>
      <c r="E52" s="97">
        <v>4465022</v>
      </c>
      <c r="F52" s="109"/>
    </row>
    <row r="53" spans="1:6" ht="19.5" customHeight="1">
      <c r="A53" s="204"/>
      <c r="B53" s="206" t="s">
        <v>298</v>
      </c>
      <c r="C53" s="203"/>
      <c r="D53" s="207" t="s">
        <v>332</v>
      </c>
      <c r="E53" s="101">
        <v>25000</v>
      </c>
      <c r="F53" s="109"/>
    </row>
    <row r="54" spans="1:6" ht="19.5" customHeight="1">
      <c r="A54" s="204"/>
      <c r="B54" s="206"/>
      <c r="C54" s="203" t="s">
        <v>446</v>
      </c>
      <c r="D54" s="11" t="s">
        <v>447</v>
      </c>
      <c r="E54" s="97">
        <v>25000</v>
      </c>
      <c r="F54" s="109"/>
    </row>
    <row r="55" spans="1:6" ht="19.5" customHeight="1">
      <c r="A55" s="204"/>
      <c r="B55" s="206" t="s">
        <v>299</v>
      </c>
      <c r="C55" s="203"/>
      <c r="D55" s="99" t="s">
        <v>333</v>
      </c>
      <c r="E55" s="101">
        <v>161282</v>
      </c>
      <c r="F55" s="109"/>
    </row>
    <row r="56" spans="1:6" ht="19.5" customHeight="1">
      <c r="A56" s="205"/>
      <c r="B56" s="203"/>
      <c r="C56" s="203" t="s">
        <v>296</v>
      </c>
      <c r="D56" s="11" t="s">
        <v>366</v>
      </c>
      <c r="E56" s="97">
        <v>161282</v>
      </c>
      <c r="F56" s="109"/>
    </row>
    <row r="57" spans="1:6" ht="19.5" customHeight="1">
      <c r="A57" s="204" t="s">
        <v>300</v>
      </c>
      <c r="B57" s="210"/>
      <c r="C57" s="203"/>
      <c r="D57" s="79" t="s">
        <v>334</v>
      </c>
      <c r="E57" s="93">
        <f>SUM(E58,E62,E65,E68)</f>
        <v>186220</v>
      </c>
      <c r="F57" s="93">
        <f>SUM(F58)</f>
        <v>3000</v>
      </c>
    </row>
    <row r="58" spans="1:6" ht="19.5" customHeight="1">
      <c r="A58" s="204"/>
      <c r="B58" s="206" t="s">
        <v>301</v>
      </c>
      <c r="C58" s="203"/>
      <c r="D58" s="207" t="s">
        <v>335</v>
      </c>
      <c r="E58" s="101">
        <v>80740</v>
      </c>
      <c r="F58" s="101">
        <v>3000</v>
      </c>
    </row>
    <row r="59" spans="1:6" ht="66" customHeight="1">
      <c r="A59" s="204"/>
      <c r="B59" s="206"/>
      <c r="C59" s="203" t="s">
        <v>266</v>
      </c>
      <c r="D59" s="95" t="s">
        <v>346</v>
      </c>
      <c r="E59" s="97"/>
      <c r="F59" s="97">
        <v>3000</v>
      </c>
    </row>
    <row r="60" spans="1:6" ht="19.5" customHeight="1">
      <c r="A60" s="204"/>
      <c r="B60" s="211"/>
      <c r="C60" s="205" t="s">
        <v>302</v>
      </c>
      <c r="D60" s="109" t="s">
        <v>367</v>
      </c>
      <c r="E60" s="97">
        <v>80000</v>
      </c>
      <c r="F60" s="97"/>
    </row>
    <row r="61" spans="1:6" ht="21.75" customHeight="1">
      <c r="A61" s="204"/>
      <c r="B61" s="211"/>
      <c r="C61" s="205" t="s">
        <v>271</v>
      </c>
      <c r="D61" s="109" t="s">
        <v>351</v>
      </c>
      <c r="E61" s="97">
        <v>740</v>
      </c>
      <c r="F61" s="97"/>
    </row>
    <row r="62" spans="1:6" ht="23.25" customHeight="1">
      <c r="A62" s="204"/>
      <c r="B62" s="211" t="s">
        <v>303</v>
      </c>
      <c r="C62" s="205"/>
      <c r="D62" s="212" t="s">
        <v>336</v>
      </c>
      <c r="E62" s="101">
        <v>47080</v>
      </c>
      <c r="F62" s="97"/>
    </row>
    <row r="63" spans="1:6" ht="19.5" customHeight="1">
      <c r="A63" s="204"/>
      <c r="B63" s="211"/>
      <c r="C63" s="205" t="s">
        <v>302</v>
      </c>
      <c r="D63" s="109" t="s">
        <v>367</v>
      </c>
      <c r="E63" s="97">
        <v>47000</v>
      </c>
      <c r="F63" s="97"/>
    </row>
    <row r="64" spans="1:6" ht="23.25" customHeight="1">
      <c r="A64" s="204"/>
      <c r="B64" s="211"/>
      <c r="C64" s="205" t="s">
        <v>271</v>
      </c>
      <c r="D64" s="109" t="s">
        <v>351</v>
      </c>
      <c r="E64" s="97">
        <v>80</v>
      </c>
      <c r="F64" s="97"/>
    </row>
    <row r="65" spans="1:6" ht="22.5" customHeight="1">
      <c r="A65" s="204"/>
      <c r="B65" s="211" t="s">
        <v>304</v>
      </c>
      <c r="C65" s="205"/>
      <c r="D65" s="212" t="s">
        <v>337</v>
      </c>
      <c r="E65" s="101">
        <v>58350</v>
      </c>
      <c r="F65" s="97"/>
    </row>
    <row r="66" spans="1:6" ht="22.5" customHeight="1">
      <c r="A66" s="204"/>
      <c r="B66" s="211"/>
      <c r="C66" s="205" t="s">
        <v>302</v>
      </c>
      <c r="D66" s="109" t="s">
        <v>367</v>
      </c>
      <c r="E66" s="97">
        <v>58000</v>
      </c>
      <c r="F66" s="97"/>
    </row>
    <row r="67" spans="1:6" ht="22.5" customHeight="1">
      <c r="A67" s="204"/>
      <c r="B67" s="211"/>
      <c r="C67" s="205" t="s">
        <v>271</v>
      </c>
      <c r="D67" s="109" t="s">
        <v>351</v>
      </c>
      <c r="E67" s="97">
        <v>350</v>
      </c>
      <c r="F67" s="97"/>
    </row>
    <row r="68" spans="1:6" ht="31.5" customHeight="1">
      <c r="A68" s="204"/>
      <c r="B68" s="211" t="s">
        <v>305</v>
      </c>
      <c r="C68" s="205"/>
      <c r="D68" s="213" t="s">
        <v>338</v>
      </c>
      <c r="E68" s="101">
        <v>50</v>
      </c>
      <c r="F68" s="97"/>
    </row>
    <row r="69" spans="1:6" ht="24" customHeight="1">
      <c r="A69" s="205"/>
      <c r="B69" s="205"/>
      <c r="C69" s="205" t="s">
        <v>271</v>
      </c>
      <c r="D69" s="109" t="s">
        <v>351</v>
      </c>
      <c r="E69" s="97">
        <v>50</v>
      </c>
      <c r="F69" s="97"/>
    </row>
    <row r="70" spans="1:6" ht="19.5" customHeight="1">
      <c r="A70" s="204" t="s">
        <v>306</v>
      </c>
      <c r="B70" s="204"/>
      <c r="C70" s="205"/>
      <c r="D70" s="214" t="s">
        <v>339</v>
      </c>
      <c r="E70" s="93">
        <f>SUM(E71,E74,E76,E79,E82,E84)</f>
        <v>3735877</v>
      </c>
      <c r="F70" s="97"/>
    </row>
    <row r="71" spans="1:6" ht="42.75" customHeight="1">
      <c r="A71" s="204"/>
      <c r="B71" s="211" t="s">
        <v>307</v>
      </c>
      <c r="C71" s="205"/>
      <c r="D71" s="213" t="s">
        <v>340</v>
      </c>
      <c r="E71" s="101">
        <f>SUM(E72:E73)</f>
        <v>3303009</v>
      </c>
      <c r="F71" s="97"/>
    </row>
    <row r="72" spans="1:6" ht="63" customHeight="1">
      <c r="A72" s="204"/>
      <c r="B72" s="211"/>
      <c r="C72" s="205" t="s">
        <v>265</v>
      </c>
      <c r="D72" s="95" t="s">
        <v>349</v>
      </c>
      <c r="E72" s="97">
        <v>3298009</v>
      </c>
      <c r="F72" s="97"/>
    </row>
    <row r="73" spans="1:6" ht="42.75" customHeight="1">
      <c r="A73" s="204"/>
      <c r="B73" s="211"/>
      <c r="C73" s="205" t="s">
        <v>269</v>
      </c>
      <c r="D73" s="95" t="s">
        <v>350</v>
      </c>
      <c r="E73" s="97">
        <v>5000</v>
      </c>
      <c r="F73" s="97"/>
    </row>
    <row r="74" spans="1:6" ht="66" customHeight="1">
      <c r="A74" s="204"/>
      <c r="B74" s="211" t="s">
        <v>308</v>
      </c>
      <c r="C74" s="205"/>
      <c r="D74" s="213" t="s">
        <v>341</v>
      </c>
      <c r="E74" s="101">
        <v>13663</v>
      </c>
      <c r="F74" s="97"/>
    </row>
    <row r="75" spans="1:6" ht="69" customHeight="1">
      <c r="A75" s="204"/>
      <c r="B75" s="211"/>
      <c r="C75" s="205" t="s">
        <v>265</v>
      </c>
      <c r="D75" s="95" t="s">
        <v>349</v>
      </c>
      <c r="E75" s="97">
        <v>13663</v>
      </c>
      <c r="F75" s="97"/>
    </row>
    <row r="76" spans="1:6" ht="32.25" customHeight="1">
      <c r="A76" s="204"/>
      <c r="B76" s="211" t="s">
        <v>309</v>
      </c>
      <c r="C76" s="205"/>
      <c r="D76" s="213" t="s">
        <v>342</v>
      </c>
      <c r="E76" s="101">
        <f>SUM(E77:E78)</f>
        <v>246681</v>
      </c>
      <c r="F76" s="97"/>
    </row>
    <row r="77" spans="1:6" ht="60" customHeight="1">
      <c r="A77" s="204"/>
      <c r="B77" s="211"/>
      <c r="C77" s="205" t="s">
        <v>265</v>
      </c>
      <c r="D77" s="95" t="s">
        <v>349</v>
      </c>
      <c r="E77" s="97">
        <v>129348</v>
      </c>
      <c r="F77" s="97"/>
    </row>
    <row r="78" spans="1:6" ht="41.25" customHeight="1">
      <c r="A78" s="204"/>
      <c r="B78" s="211"/>
      <c r="C78" s="205" t="s">
        <v>310</v>
      </c>
      <c r="D78" s="95" t="s">
        <v>448</v>
      </c>
      <c r="E78" s="97">
        <v>117333</v>
      </c>
      <c r="F78" s="97"/>
    </row>
    <row r="79" spans="1:6" ht="19.5" customHeight="1">
      <c r="A79" s="204"/>
      <c r="B79" s="211" t="s">
        <v>311</v>
      </c>
      <c r="C79" s="205"/>
      <c r="D79" s="212" t="s">
        <v>343</v>
      </c>
      <c r="E79" s="101">
        <f>SUM(E80:E81)</f>
        <v>108080</v>
      </c>
      <c r="F79" s="97"/>
    </row>
    <row r="80" spans="1:6" ht="22.5" customHeight="1">
      <c r="A80" s="204"/>
      <c r="B80" s="211"/>
      <c r="C80" s="205" t="s">
        <v>271</v>
      </c>
      <c r="D80" s="109" t="s">
        <v>351</v>
      </c>
      <c r="E80" s="97">
        <v>50</v>
      </c>
      <c r="F80" s="97"/>
    </row>
    <row r="81" spans="1:6" ht="45.75" customHeight="1">
      <c r="A81" s="204"/>
      <c r="B81" s="211"/>
      <c r="C81" s="205" t="s">
        <v>310</v>
      </c>
      <c r="D81" s="95" t="s">
        <v>448</v>
      </c>
      <c r="E81" s="97">
        <v>108030</v>
      </c>
      <c r="F81" s="97"/>
    </row>
    <row r="82" spans="1:6" ht="29.25" customHeight="1">
      <c r="A82" s="204"/>
      <c r="B82" s="211" t="s">
        <v>312</v>
      </c>
      <c r="C82" s="205"/>
      <c r="D82" s="213" t="s">
        <v>344</v>
      </c>
      <c r="E82" s="101">
        <v>13000</v>
      </c>
      <c r="F82" s="97"/>
    </row>
    <row r="83" spans="1:6" ht="19.5" customHeight="1">
      <c r="A83" s="204"/>
      <c r="B83" s="211"/>
      <c r="C83" s="205" t="s">
        <v>302</v>
      </c>
      <c r="D83" s="109" t="s">
        <v>367</v>
      </c>
      <c r="E83" s="97">
        <v>13000</v>
      </c>
      <c r="F83" s="97"/>
    </row>
    <row r="84" spans="1:6" ht="19.5" customHeight="1">
      <c r="A84" s="214"/>
      <c r="B84" s="212">
        <v>85295</v>
      </c>
      <c r="C84" s="109"/>
      <c r="D84" s="212" t="s">
        <v>345</v>
      </c>
      <c r="E84" s="101">
        <v>51444</v>
      </c>
      <c r="F84" s="97"/>
    </row>
    <row r="85" spans="1:6" ht="39.75" customHeight="1">
      <c r="A85" s="214"/>
      <c r="B85" s="214"/>
      <c r="C85" s="109">
        <v>2030</v>
      </c>
      <c r="D85" s="95" t="s">
        <v>449</v>
      </c>
      <c r="E85" s="97">
        <v>51444</v>
      </c>
      <c r="F85" s="109"/>
    </row>
    <row r="86" spans="1:6" ht="19.5" customHeight="1">
      <c r="A86" s="135"/>
      <c r="B86" s="136"/>
      <c r="C86" s="136"/>
      <c r="D86" s="137" t="s">
        <v>313</v>
      </c>
      <c r="E86" s="93">
        <f>SUM(E14,E20,E23,E48,E57,E70)</f>
        <v>17150706</v>
      </c>
      <c r="F86" s="138">
        <f>SUM(F6,F9,F57)</f>
        <v>25600</v>
      </c>
    </row>
  </sheetData>
  <sheetProtection/>
  <mergeCells count="1">
    <mergeCell ref="A1:F1"/>
  </mergeCells>
  <printOptions horizontalCentered="1"/>
  <pageMargins left="0.5511811023622047" right="0.5511811023622047" top="1.1811023622047245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1:10" ht="45" customHeight="1">
      <c r="A1" s="261" t="s">
        <v>58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6" ht="15.75">
      <c r="A2" s="6"/>
      <c r="B2" s="6"/>
      <c r="C2" s="6"/>
      <c r="D2" s="6"/>
      <c r="E2" s="6"/>
      <c r="F2" s="6"/>
    </row>
    <row r="3" spans="1:10" ht="13.5" customHeight="1">
      <c r="A3" s="4"/>
      <c r="B3" s="4"/>
      <c r="C3" s="4"/>
      <c r="D3" s="4"/>
      <c r="E3" s="4"/>
      <c r="F3" s="4"/>
      <c r="J3" s="25" t="s">
        <v>14</v>
      </c>
    </row>
    <row r="4" spans="1:10" ht="20.25" customHeight="1">
      <c r="A4" s="252" t="s">
        <v>1</v>
      </c>
      <c r="B4" s="281" t="s">
        <v>2</v>
      </c>
      <c r="C4" s="281" t="s">
        <v>3</v>
      </c>
      <c r="D4" s="253" t="s">
        <v>36</v>
      </c>
      <c r="E4" s="253" t="s">
        <v>35</v>
      </c>
      <c r="F4" s="253" t="s">
        <v>23</v>
      </c>
      <c r="G4" s="253"/>
      <c r="H4" s="253"/>
      <c r="I4" s="253"/>
      <c r="J4" s="253"/>
    </row>
    <row r="5" spans="1:10" ht="18" customHeight="1">
      <c r="A5" s="252"/>
      <c r="B5" s="282"/>
      <c r="C5" s="282"/>
      <c r="D5" s="252"/>
      <c r="E5" s="253"/>
      <c r="F5" s="253" t="s">
        <v>33</v>
      </c>
      <c r="G5" s="253" t="s">
        <v>5</v>
      </c>
      <c r="H5" s="253"/>
      <c r="I5" s="253"/>
      <c r="J5" s="253" t="s">
        <v>34</v>
      </c>
    </row>
    <row r="6" spans="1:10" ht="69" customHeight="1">
      <c r="A6" s="252"/>
      <c r="B6" s="283"/>
      <c r="C6" s="283"/>
      <c r="D6" s="252"/>
      <c r="E6" s="253"/>
      <c r="F6" s="253"/>
      <c r="G6" s="9" t="s">
        <v>30</v>
      </c>
      <c r="H6" s="9" t="s">
        <v>31</v>
      </c>
      <c r="I6" s="9" t="s">
        <v>32</v>
      </c>
      <c r="J6" s="253"/>
    </row>
    <row r="7" spans="1:10" ht="8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</row>
    <row r="8" spans="1:10" ht="19.5" customHeight="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9.5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19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9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9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9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9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9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9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9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9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24.75" customHeight="1">
      <c r="A21" s="251" t="s">
        <v>40</v>
      </c>
      <c r="B21" s="251"/>
      <c r="C21" s="251"/>
      <c r="D21" s="251"/>
      <c r="E21" s="11"/>
      <c r="F21" s="11"/>
      <c r="G21" s="11"/>
      <c r="H21" s="11"/>
      <c r="I21" s="11"/>
      <c r="J21" s="11"/>
    </row>
  </sheetData>
  <sheetProtection/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1"/>
  <sheetViews>
    <sheetView workbookViewId="0" topLeftCell="E1">
      <selection activeCell="C22" sqref="C21:C22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54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261" t="s">
        <v>82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33"/>
    </row>
    <row r="3" ht="12.75">
      <c r="M3" s="25" t="s">
        <v>14</v>
      </c>
    </row>
    <row r="4" spans="1:82" ht="20.25" customHeight="1">
      <c r="A4" s="284" t="s">
        <v>83</v>
      </c>
      <c r="B4" s="252" t="s">
        <v>1</v>
      </c>
      <c r="C4" s="281" t="s">
        <v>2</v>
      </c>
      <c r="D4" s="253" t="s">
        <v>84</v>
      </c>
      <c r="E4" s="287" t="s">
        <v>3</v>
      </c>
      <c r="F4" s="253" t="s">
        <v>35</v>
      </c>
      <c r="G4" s="253" t="s">
        <v>23</v>
      </c>
      <c r="H4" s="253"/>
      <c r="I4" s="253"/>
      <c r="J4" s="253"/>
      <c r="K4" s="253"/>
      <c r="L4" s="253"/>
      <c r="M4" s="253"/>
      <c r="CA4" s="1"/>
      <c r="CB4" s="1"/>
      <c r="CC4" s="1"/>
      <c r="CD4" s="1"/>
    </row>
    <row r="5" spans="1:82" ht="18" customHeight="1">
      <c r="A5" s="285"/>
      <c r="B5" s="252"/>
      <c r="C5" s="282"/>
      <c r="D5" s="252"/>
      <c r="E5" s="288"/>
      <c r="F5" s="253"/>
      <c r="G5" s="253" t="s">
        <v>33</v>
      </c>
      <c r="H5" s="253" t="s">
        <v>5</v>
      </c>
      <c r="I5" s="253"/>
      <c r="J5" s="253"/>
      <c r="K5" s="253"/>
      <c r="L5" s="253"/>
      <c r="M5" s="253" t="s">
        <v>34</v>
      </c>
      <c r="CA5" s="1"/>
      <c r="CB5" s="1"/>
      <c r="CC5" s="1"/>
      <c r="CD5" s="1"/>
    </row>
    <row r="6" spans="1:82" ht="69" customHeight="1">
      <c r="A6" s="286"/>
      <c r="B6" s="252"/>
      <c r="C6" s="283"/>
      <c r="D6" s="252"/>
      <c r="E6" s="288"/>
      <c r="F6" s="253"/>
      <c r="G6" s="253"/>
      <c r="H6" s="9" t="s">
        <v>30</v>
      </c>
      <c r="I6" s="9" t="s">
        <v>31</v>
      </c>
      <c r="J6" s="9" t="s">
        <v>32</v>
      </c>
      <c r="K6" s="9" t="s">
        <v>85</v>
      </c>
      <c r="L6" s="9" t="s">
        <v>86</v>
      </c>
      <c r="M6" s="253"/>
      <c r="CA6" s="1"/>
      <c r="CB6" s="1"/>
      <c r="CC6" s="1"/>
      <c r="CD6" s="1"/>
    </row>
    <row r="7" spans="1:82" ht="8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CA7" s="1"/>
      <c r="CB7" s="1"/>
      <c r="CC7" s="1"/>
      <c r="CD7" s="1"/>
    </row>
    <row r="8" spans="1:82" ht="51.75" customHeight="1">
      <c r="A8" s="289" t="s">
        <v>457</v>
      </c>
      <c r="B8" s="289"/>
      <c r="C8" s="289"/>
      <c r="D8" s="11"/>
      <c r="E8" s="244"/>
      <c r="F8" s="180">
        <v>1085900</v>
      </c>
      <c r="G8" s="180"/>
      <c r="H8" s="180"/>
      <c r="I8" s="180"/>
      <c r="J8" s="180"/>
      <c r="K8" s="180"/>
      <c r="L8" s="55"/>
      <c r="M8" s="55">
        <v>1085900</v>
      </c>
      <c r="CA8" s="1"/>
      <c r="CB8" s="1"/>
      <c r="CC8" s="1"/>
      <c r="CD8" s="1"/>
    </row>
    <row r="9" spans="1:82" ht="44.25" customHeight="1">
      <c r="A9" s="245" t="s">
        <v>445</v>
      </c>
      <c r="B9" s="11">
        <v>600</v>
      </c>
      <c r="C9" s="11">
        <v>60013</v>
      </c>
      <c r="D9" s="11"/>
      <c r="E9" s="244"/>
      <c r="F9" s="180">
        <v>1085900</v>
      </c>
      <c r="G9" s="180"/>
      <c r="H9" s="180"/>
      <c r="I9" s="180"/>
      <c r="J9" s="180"/>
      <c r="K9" s="180"/>
      <c r="L9" s="56"/>
      <c r="M9" s="56">
        <v>1085900</v>
      </c>
      <c r="CA9" s="1"/>
      <c r="CB9" s="1"/>
      <c r="CC9" s="1"/>
      <c r="CD9" s="1"/>
    </row>
    <row r="10" spans="1:82" ht="19.5" customHeight="1">
      <c r="A10" s="246"/>
      <c r="B10" s="11"/>
      <c r="C10" s="11"/>
      <c r="D10" s="11"/>
      <c r="E10" s="244"/>
      <c r="F10" s="180"/>
      <c r="G10" s="180"/>
      <c r="H10" s="180"/>
      <c r="I10" s="180"/>
      <c r="J10" s="180"/>
      <c r="K10" s="180"/>
      <c r="L10" s="57"/>
      <c r="M10" s="57"/>
      <c r="CA10" s="1"/>
      <c r="CB10" s="1"/>
      <c r="CC10" s="1"/>
      <c r="CD10" s="1"/>
    </row>
    <row r="11" spans="1:82" ht="24.75" customHeight="1">
      <c r="A11" s="251" t="s">
        <v>40</v>
      </c>
      <c r="B11" s="251"/>
      <c r="C11" s="251"/>
      <c r="D11" s="58"/>
      <c r="E11" s="59"/>
      <c r="F11" s="58">
        <f>F8</f>
        <v>1085900</v>
      </c>
      <c r="G11" s="58"/>
      <c r="H11" s="58"/>
      <c r="I11" s="58"/>
      <c r="J11" s="58"/>
      <c r="K11" s="58"/>
      <c r="L11" s="58"/>
      <c r="M11" s="58">
        <f>M8</f>
        <v>1085900</v>
      </c>
      <c r="CA11" s="1"/>
      <c r="CB11" s="1"/>
      <c r="CC11" s="1"/>
      <c r="CD11" s="1"/>
    </row>
  </sheetData>
  <sheetProtection/>
  <mergeCells count="13">
    <mergeCell ref="A11:C11"/>
    <mergeCell ref="A8:C8"/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E4:E6"/>
    <mergeCell ref="F4:F6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&amp;RZałącznik nr 6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3">
      <selection activeCell="K29" sqref="K29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12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291" t="s">
        <v>430</v>
      </c>
      <c r="B1" s="291"/>
      <c r="C1" s="291"/>
      <c r="D1" s="291"/>
      <c r="E1" s="291"/>
      <c r="F1" s="291"/>
      <c r="G1" s="291"/>
      <c r="H1" s="291"/>
      <c r="I1" s="291"/>
    </row>
    <row r="2" spans="1:9" ht="16.5">
      <c r="A2" s="291" t="s">
        <v>125</v>
      </c>
      <c r="B2" s="291"/>
      <c r="C2" s="291"/>
      <c r="D2" s="291"/>
      <c r="E2" s="291"/>
      <c r="F2" s="291"/>
      <c r="G2" s="291"/>
      <c r="H2" s="291"/>
      <c r="I2" s="291"/>
    </row>
    <row r="3" spans="1:9" ht="13.5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9" ht="12.75">
      <c r="A4" s="1"/>
      <c r="B4" s="1"/>
      <c r="C4" s="1"/>
      <c r="D4" s="1"/>
      <c r="E4" s="1"/>
      <c r="F4" s="1"/>
      <c r="G4" s="1"/>
      <c r="H4" s="1"/>
      <c r="I4" s="5" t="s">
        <v>14</v>
      </c>
    </row>
    <row r="5" spans="1:9" ht="15" customHeight="1">
      <c r="A5" s="252" t="s">
        <v>18</v>
      </c>
      <c r="B5" s="252" t="s">
        <v>61</v>
      </c>
      <c r="C5" s="253" t="s">
        <v>1</v>
      </c>
      <c r="D5" s="253" t="s">
        <v>63</v>
      </c>
      <c r="E5" s="253" t="s">
        <v>126</v>
      </c>
      <c r="F5" s="253"/>
      <c r="G5" s="253" t="s">
        <v>67</v>
      </c>
      <c r="H5" s="253"/>
      <c r="I5" s="253" t="s">
        <v>69</v>
      </c>
    </row>
    <row r="6" spans="1:9" ht="15" customHeight="1">
      <c r="A6" s="252"/>
      <c r="B6" s="252"/>
      <c r="C6" s="253"/>
      <c r="D6" s="253"/>
      <c r="E6" s="253" t="s">
        <v>127</v>
      </c>
      <c r="F6" s="253" t="s">
        <v>128</v>
      </c>
      <c r="G6" s="253" t="s">
        <v>127</v>
      </c>
      <c r="H6" s="253" t="s">
        <v>129</v>
      </c>
      <c r="I6" s="253"/>
    </row>
    <row r="7" spans="1:9" ht="15" customHeight="1">
      <c r="A7" s="252"/>
      <c r="B7" s="252"/>
      <c r="C7" s="253"/>
      <c r="D7" s="253"/>
      <c r="E7" s="253"/>
      <c r="F7" s="253"/>
      <c r="G7" s="253"/>
      <c r="H7" s="253"/>
      <c r="I7" s="253"/>
    </row>
    <row r="8" spans="1:9" ht="15" customHeight="1">
      <c r="A8" s="252"/>
      <c r="B8" s="252"/>
      <c r="C8" s="253"/>
      <c r="D8" s="253"/>
      <c r="E8" s="253"/>
      <c r="F8" s="253"/>
      <c r="G8" s="253"/>
      <c r="H8" s="253"/>
      <c r="I8" s="253"/>
    </row>
    <row r="9" spans="1:9" ht="7.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9" ht="21.75" customHeight="1">
      <c r="A10" s="15" t="s">
        <v>62</v>
      </c>
      <c r="B10" s="12" t="s">
        <v>130</v>
      </c>
      <c r="C10" s="12"/>
      <c r="D10" s="12"/>
      <c r="E10" s="12"/>
      <c r="F10" s="12"/>
      <c r="G10" s="12"/>
      <c r="H10" s="12"/>
      <c r="I10" s="12"/>
    </row>
    <row r="11" spans="1:9" ht="21.75" customHeight="1">
      <c r="A11" s="13"/>
      <c r="B11" s="75" t="s">
        <v>5</v>
      </c>
      <c r="C11" s="75"/>
      <c r="D11" s="13"/>
      <c r="E11" s="13"/>
      <c r="F11" s="16"/>
      <c r="G11" s="13"/>
      <c r="H11" s="13"/>
      <c r="I11" s="13"/>
    </row>
    <row r="12" spans="1:9" ht="21.75" customHeight="1">
      <c r="A12" s="13"/>
      <c r="B12" s="76" t="s">
        <v>431</v>
      </c>
      <c r="C12" s="76">
        <v>801</v>
      </c>
      <c r="D12" s="13">
        <v>0</v>
      </c>
      <c r="E12" s="13">
        <v>200</v>
      </c>
      <c r="F12" s="16" t="s">
        <v>15</v>
      </c>
      <c r="G12" s="13">
        <v>200</v>
      </c>
      <c r="H12" s="13">
        <v>0</v>
      </c>
      <c r="I12" s="13">
        <v>0</v>
      </c>
    </row>
    <row r="13" spans="1:9" ht="21.75" customHeight="1">
      <c r="A13" s="13"/>
      <c r="B13" s="76" t="s">
        <v>432</v>
      </c>
      <c r="C13" s="76">
        <v>801</v>
      </c>
      <c r="D13" s="13">
        <v>0</v>
      </c>
      <c r="E13" s="13">
        <v>200</v>
      </c>
      <c r="F13" s="16" t="s">
        <v>15</v>
      </c>
      <c r="G13" s="13">
        <v>200</v>
      </c>
      <c r="H13" s="13">
        <v>0</v>
      </c>
      <c r="I13" s="13">
        <v>0</v>
      </c>
    </row>
    <row r="14" spans="1:9" ht="21.75" customHeight="1">
      <c r="A14" s="13"/>
      <c r="B14" s="76" t="s">
        <v>433</v>
      </c>
      <c r="C14" s="76">
        <v>801</v>
      </c>
      <c r="D14" s="13">
        <v>45</v>
      </c>
      <c r="E14" s="13">
        <v>500</v>
      </c>
      <c r="F14" s="16" t="s">
        <v>15</v>
      </c>
      <c r="G14" s="13">
        <v>545</v>
      </c>
      <c r="H14" s="13">
        <v>0</v>
      </c>
      <c r="I14" s="13">
        <v>0</v>
      </c>
    </row>
    <row r="15" spans="1:9" ht="21.75" customHeight="1">
      <c r="A15" s="190"/>
      <c r="B15" s="191" t="s">
        <v>434</v>
      </c>
      <c r="C15" s="191">
        <v>801</v>
      </c>
      <c r="D15" s="190">
        <v>0</v>
      </c>
      <c r="E15" s="190">
        <v>200</v>
      </c>
      <c r="F15" s="192" t="s">
        <v>15</v>
      </c>
      <c r="G15" s="190">
        <v>200</v>
      </c>
      <c r="H15" s="190">
        <v>0</v>
      </c>
      <c r="I15" s="190">
        <v>0</v>
      </c>
    </row>
    <row r="16" spans="1:9" ht="21.75" customHeight="1">
      <c r="A16" s="190"/>
      <c r="B16" s="191" t="s">
        <v>435</v>
      </c>
      <c r="C16" s="191">
        <v>801</v>
      </c>
      <c r="D16" s="190">
        <v>0</v>
      </c>
      <c r="E16" s="190">
        <v>200</v>
      </c>
      <c r="F16" s="192" t="s">
        <v>15</v>
      </c>
      <c r="G16" s="190">
        <v>200</v>
      </c>
      <c r="H16" s="190">
        <v>0</v>
      </c>
      <c r="I16" s="190">
        <v>0</v>
      </c>
    </row>
    <row r="17" spans="1:9" ht="21.75" customHeight="1">
      <c r="A17" s="190"/>
      <c r="B17" s="191" t="s">
        <v>436</v>
      </c>
      <c r="C17" s="191">
        <v>801</v>
      </c>
      <c r="D17" s="190">
        <v>0</v>
      </c>
      <c r="E17" s="190">
        <v>200</v>
      </c>
      <c r="F17" s="192" t="s">
        <v>15</v>
      </c>
      <c r="G17" s="190">
        <v>200</v>
      </c>
      <c r="H17" s="190">
        <v>0</v>
      </c>
      <c r="I17" s="190">
        <v>0</v>
      </c>
    </row>
    <row r="18" spans="1:9" ht="21.75" customHeight="1">
      <c r="A18" s="190"/>
      <c r="B18" s="191" t="s">
        <v>437</v>
      </c>
      <c r="C18" s="191">
        <v>801</v>
      </c>
      <c r="D18" s="190">
        <v>9000</v>
      </c>
      <c r="E18" s="188">
        <v>10000</v>
      </c>
      <c r="F18" s="192" t="s">
        <v>15</v>
      </c>
      <c r="G18" s="188">
        <v>19000</v>
      </c>
      <c r="H18" s="190">
        <v>0</v>
      </c>
      <c r="I18" s="190">
        <v>0</v>
      </c>
    </row>
    <row r="19" spans="1:9" ht="21.75" customHeight="1">
      <c r="A19" s="190"/>
      <c r="B19" s="191" t="s">
        <v>438</v>
      </c>
      <c r="C19" s="191">
        <v>801</v>
      </c>
      <c r="D19" s="190">
        <v>16</v>
      </c>
      <c r="E19" s="190">
        <v>500</v>
      </c>
      <c r="F19" s="192" t="s">
        <v>15</v>
      </c>
      <c r="G19" s="190">
        <v>516</v>
      </c>
      <c r="H19" s="190">
        <v>0</v>
      </c>
      <c r="I19" s="190">
        <v>0</v>
      </c>
    </row>
    <row r="20" spans="1:9" ht="21.75" customHeight="1">
      <c r="A20" s="14"/>
      <c r="B20" s="78" t="s">
        <v>439</v>
      </c>
      <c r="C20" s="78">
        <v>801</v>
      </c>
      <c r="D20" s="193">
        <v>4000</v>
      </c>
      <c r="E20" s="193">
        <v>13000</v>
      </c>
      <c r="F20" s="77" t="s">
        <v>15</v>
      </c>
      <c r="G20" s="193">
        <v>17000</v>
      </c>
      <c r="H20" s="14">
        <v>0</v>
      </c>
      <c r="I20" s="14">
        <v>0</v>
      </c>
    </row>
    <row r="21" spans="1:9" s="26" customFormat="1" ht="21.75" customHeight="1">
      <c r="A21" s="290" t="s">
        <v>40</v>
      </c>
      <c r="B21" s="290"/>
      <c r="C21" s="27"/>
      <c r="D21" s="194">
        <f>SUM(D12:D20)</f>
        <v>13061</v>
      </c>
      <c r="E21" s="194">
        <f>SUM(E12:E20)</f>
        <v>25000</v>
      </c>
      <c r="F21" s="195" t="s">
        <v>15</v>
      </c>
      <c r="G21" s="194">
        <f>SUM(G12:G20)</f>
        <v>38061</v>
      </c>
      <c r="H21" s="194">
        <v>0</v>
      </c>
      <c r="I21" s="194">
        <v>0</v>
      </c>
    </row>
    <row r="22" ht="15.75" customHeight="1"/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1:B21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7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60" t="s">
        <v>131</v>
      </c>
      <c r="B1" s="260"/>
      <c r="C1" s="260"/>
      <c r="D1" s="260"/>
      <c r="E1" s="260"/>
      <c r="F1" s="260"/>
    </row>
    <row r="2" spans="4:6" ht="19.5" customHeight="1">
      <c r="D2" s="30"/>
      <c r="E2" s="30"/>
      <c r="F2" s="30"/>
    </row>
    <row r="3" spans="4:6" ht="19.5" customHeight="1">
      <c r="D3" s="1"/>
      <c r="E3" s="1"/>
      <c r="F3" s="80" t="s">
        <v>14</v>
      </c>
    </row>
    <row r="4" spans="1:6" ht="19.5" customHeight="1">
      <c r="A4" s="252" t="s">
        <v>18</v>
      </c>
      <c r="B4" s="252" t="s">
        <v>1</v>
      </c>
      <c r="C4" s="252" t="s">
        <v>2</v>
      </c>
      <c r="D4" s="253" t="s">
        <v>132</v>
      </c>
      <c r="E4" s="253" t="s">
        <v>133</v>
      </c>
      <c r="F4" s="253" t="s">
        <v>134</v>
      </c>
    </row>
    <row r="5" spans="1:6" ht="19.5" customHeight="1">
      <c r="A5" s="252"/>
      <c r="B5" s="252"/>
      <c r="C5" s="252"/>
      <c r="D5" s="253"/>
      <c r="E5" s="253"/>
      <c r="F5" s="253"/>
    </row>
    <row r="6" spans="1:6" ht="19.5" customHeight="1">
      <c r="A6" s="252"/>
      <c r="B6" s="252"/>
      <c r="C6" s="252"/>
      <c r="D6" s="253"/>
      <c r="E6" s="253"/>
      <c r="F6" s="253"/>
    </row>
    <row r="7" spans="1:6" ht="7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30" customHeight="1">
      <c r="A8" s="81"/>
      <c r="B8" s="81"/>
      <c r="C8" s="81"/>
      <c r="D8" s="81"/>
      <c r="E8" s="81"/>
      <c r="F8" s="81"/>
    </row>
    <row r="9" spans="1:6" ht="30" customHeight="1">
      <c r="A9" s="82"/>
      <c r="B9" s="82"/>
      <c r="C9" s="82"/>
      <c r="D9" s="82"/>
      <c r="E9" s="82"/>
      <c r="F9" s="82"/>
    </row>
    <row r="10" spans="1:6" ht="30" customHeight="1">
      <c r="A10" s="82"/>
      <c r="B10" s="82"/>
      <c r="C10" s="82"/>
      <c r="D10" s="82"/>
      <c r="E10" s="82"/>
      <c r="F10" s="82"/>
    </row>
    <row r="11" spans="1:6" ht="30" customHeight="1">
      <c r="A11" s="82"/>
      <c r="B11" s="82"/>
      <c r="C11" s="82"/>
      <c r="D11" s="82"/>
      <c r="E11" s="82"/>
      <c r="F11" s="82"/>
    </row>
    <row r="12" spans="1:6" ht="30" customHeight="1">
      <c r="A12" s="83"/>
      <c r="B12" s="83"/>
      <c r="C12" s="83"/>
      <c r="D12" s="83"/>
      <c r="E12" s="83"/>
      <c r="F12" s="83"/>
    </row>
    <row r="13" spans="1:6" s="1" customFormat="1" ht="30" customHeight="1">
      <c r="A13" s="273" t="s">
        <v>40</v>
      </c>
      <c r="B13" s="274"/>
      <c r="C13" s="274"/>
      <c r="D13" s="275"/>
      <c r="E13" s="84"/>
      <c r="F13" s="84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6" sqref="A6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279" t="s">
        <v>135</v>
      </c>
      <c r="B1" s="279"/>
      <c r="C1" s="279"/>
      <c r="D1" s="279"/>
      <c r="E1" s="279"/>
    </row>
    <row r="2" spans="4:5" ht="19.5" customHeight="1">
      <c r="D2" s="30"/>
      <c r="E2" s="30"/>
    </row>
    <row r="3" ht="19.5" customHeight="1">
      <c r="E3" s="80" t="s">
        <v>14</v>
      </c>
    </row>
    <row r="4" spans="1:5" ht="19.5" customHeight="1">
      <c r="A4" s="32" t="s">
        <v>18</v>
      </c>
      <c r="B4" s="32" t="s">
        <v>1</v>
      </c>
      <c r="C4" s="32" t="s">
        <v>2</v>
      </c>
      <c r="D4" s="32" t="s">
        <v>136</v>
      </c>
      <c r="E4" s="32" t="s">
        <v>137</v>
      </c>
    </row>
    <row r="5" spans="1:5" ht="7.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</row>
    <row r="6" spans="1:5" ht="30" customHeight="1">
      <c r="A6" s="43">
        <v>1</v>
      </c>
      <c r="B6" s="43">
        <v>921</v>
      </c>
      <c r="C6" s="43">
        <v>92116</v>
      </c>
      <c r="D6" s="85" t="s">
        <v>440</v>
      </c>
      <c r="E6" s="247">
        <v>157500</v>
      </c>
    </row>
    <row r="7" spans="1:5" ht="30" customHeight="1">
      <c r="A7" s="87"/>
      <c r="B7" s="87"/>
      <c r="C7" s="87"/>
      <c r="D7" s="87"/>
      <c r="E7" s="87"/>
    </row>
    <row r="8" spans="1:5" ht="30" customHeight="1">
      <c r="A8" s="273" t="s">
        <v>40</v>
      </c>
      <c r="B8" s="274"/>
      <c r="C8" s="274"/>
      <c r="D8" s="275"/>
      <c r="E8" s="194">
        <v>157500</v>
      </c>
    </row>
  </sheetData>
  <mergeCells count="2">
    <mergeCell ref="A1:E1"/>
    <mergeCell ref="A8:D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13" sqref="E13"/>
    </sheetView>
  </sheetViews>
  <sheetFormatPr defaultColWidth="9.00390625" defaultRowHeight="12.75"/>
  <cols>
    <col min="1" max="1" width="5.25390625" style="0" customWidth="1"/>
    <col min="2" max="2" width="7.375" style="0" customWidth="1"/>
    <col min="3" max="3" width="8.125" style="0" customWidth="1"/>
    <col min="4" max="4" width="38.25390625" style="0" customWidth="1"/>
    <col min="5" max="5" width="33.375" style="0" customWidth="1"/>
    <col min="6" max="6" width="19.00390625" style="0" customWidth="1"/>
  </cols>
  <sheetData>
    <row r="1" spans="1:5" ht="48.75" customHeight="1">
      <c r="A1" s="292" t="s">
        <v>258</v>
      </c>
      <c r="B1" s="260"/>
      <c r="C1" s="260"/>
      <c r="D1" s="260"/>
      <c r="E1" s="260"/>
    </row>
    <row r="2" spans="4:5" ht="19.5" customHeight="1">
      <c r="D2" s="30"/>
      <c r="E2" s="30"/>
    </row>
    <row r="3" spans="4:6" ht="19.5" customHeight="1">
      <c r="D3" s="1"/>
      <c r="F3" s="5" t="s">
        <v>14</v>
      </c>
    </row>
    <row r="4" spans="1:6" ht="19.5" customHeight="1">
      <c r="A4" s="32" t="s">
        <v>18</v>
      </c>
      <c r="B4" s="32" t="s">
        <v>1</v>
      </c>
      <c r="C4" s="32" t="s">
        <v>2</v>
      </c>
      <c r="D4" s="32" t="s">
        <v>83</v>
      </c>
      <c r="E4" s="32" t="s">
        <v>257</v>
      </c>
      <c r="F4" s="32" t="s">
        <v>137</v>
      </c>
    </row>
    <row r="5" spans="1:6" s="123" customFormat="1" ht="11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5</v>
      </c>
    </row>
    <row r="6" spans="1:6" ht="45" customHeight="1">
      <c r="A6" s="248">
        <v>1</v>
      </c>
      <c r="B6" s="248">
        <v>801</v>
      </c>
      <c r="C6" s="248">
        <v>80113</v>
      </c>
      <c r="D6" s="201" t="s">
        <v>441</v>
      </c>
      <c r="E6" s="202" t="s">
        <v>442</v>
      </c>
      <c r="F6" s="197">
        <v>13000</v>
      </c>
    </row>
    <row r="7" spans="1:6" ht="30" customHeight="1">
      <c r="A7" s="124">
        <v>2</v>
      </c>
      <c r="B7" s="124">
        <v>851</v>
      </c>
      <c r="C7" s="124">
        <v>85195</v>
      </c>
      <c r="D7" s="196" t="s">
        <v>443</v>
      </c>
      <c r="E7" s="82" t="s">
        <v>444</v>
      </c>
      <c r="F7" s="198">
        <v>1000</v>
      </c>
    </row>
    <row r="8" spans="1:6" ht="30" customHeight="1">
      <c r="A8" s="273" t="s">
        <v>40</v>
      </c>
      <c r="B8" s="274"/>
      <c r="C8" s="274"/>
      <c r="D8" s="275"/>
      <c r="E8" s="84"/>
      <c r="F8" s="194">
        <v>14000</v>
      </c>
    </row>
  </sheetData>
  <mergeCells count="2">
    <mergeCell ref="A1:E1"/>
    <mergeCell ref="A8:D8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9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66" t="s">
        <v>59</v>
      </c>
      <c r="B1" s="266"/>
      <c r="C1" s="266"/>
      <c r="D1" s="30"/>
      <c r="E1" s="30"/>
      <c r="F1" s="30"/>
      <c r="G1" s="30"/>
      <c r="H1" s="30"/>
      <c r="I1" s="30"/>
      <c r="J1" s="30"/>
    </row>
    <row r="2" spans="1:7" ht="19.5" customHeight="1">
      <c r="A2" s="266" t="s">
        <v>60</v>
      </c>
      <c r="B2" s="266"/>
      <c r="C2" s="266"/>
      <c r="D2" s="30"/>
      <c r="E2" s="30"/>
      <c r="F2" s="30"/>
      <c r="G2" s="30"/>
    </row>
    <row r="4" ht="12.75">
      <c r="C4" s="5" t="s">
        <v>14</v>
      </c>
    </row>
    <row r="5" spans="1:10" ht="19.5" customHeight="1">
      <c r="A5" s="32" t="s">
        <v>18</v>
      </c>
      <c r="B5" s="32" t="s">
        <v>61</v>
      </c>
      <c r="C5" s="32" t="s">
        <v>80</v>
      </c>
      <c r="D5" s="34"/>
      <c r="E5" s="34"/>
      <c r="F5" s="34"/>
      <c r="G5" s="34"/>
      <c r="H5" s="34"/>
      <c r="I5" s="35"/>
      <c r="J5" s="35"/>
    </row>
    <row r="6" spans="1:10" ht="19.5" customHeight="1">
      <c r="A6" s="36" t="s">
        <v>62</v>
      </c>
      <c r="B6" s="31" t="s">
        <v>63</v>
      </c>
      <c r="C6" s="176">
        <v>12614</v>
      </c>
      <c r="D6" s="34"/>
      <c r="E6" s="34"/>
      <c r="F6" s="34"/>
      <c r="G6" s="34"/>
      <c r="H6" s="34"/>
      <c r="I6" s="35"/>
      <c r="J6" s="35"/>
    </row>
    <row r="7" spans="1:10" ht="19.5" customHeight="1">
      <c r="A7" s="36" t="s">
        <v>64</v>
      </c>
      <c r="B7" s="31" t="s">
        <v>65</v>
      </c>
      <c r="C7" s="176">
        <v>0</v>
      </c>
      <c r="D7" s="34"/>
      <c r="E7" s="34"/>
      <c r="F7" s="34"/>
      <c r="G7" s="34"/>
      <c r="H7" s="34"/>
      <c r="I7" s="35"/>
      <c r="J7" s="35"/>
    </row>
    <row r="8" spans="1:10" ht="19.5" customHeight="1">
      <c r="A8" s="37" t="s">
        <v>6</v>
      </c>
      <c r="B8" s="38"/>
      <c r="C8" s="177"/>
      <c r="D8" s="34"/>
      <c r="E8" s="34"/>
      <c r="F8" s="34"/>
      <c r="G8" s="34"/>
      <c r="H8" s="34"/>
      <c r="I8" s="35"/>
      <c r="J8" s="35"/>
    </row>
    <row r="9" spans="1:10" ht="19.5" customHeight="1">
      <c r="A9" s="36" t="s">
        <v>66</v>
      </c>
      <c r="B9" s="31" t="s">
        <v>67</v>
      </c>
      <c r="C9" s="176">
        <v>12614</v>
      </c>
      <c r="D9" s="34"/>
      <c r="E9" s="34"/>
      <c r="F9" s="34"/>
      <c r="G9" s="34"/>
      <c r="H9" s="34"/>
      <c r="I9" s="35"/>
      <c r="J9" s="35"/>
    </row>
    <row r="10" spans="1:10" ht="19.5" customHeight="1">
      <c r="A10" s="43" t="s">
        <v>6</v>
      </c>
      <c r="B10" s="44" t="s">
        <v>11</v>
      </c>
      <c r="C10" s="179">
        <f>SUM(C9)</f>
        <v>12614</v>
      </c>
      <c r="D10" s="34"/>
      <c r="E10" s="34"/>
      <c r="F10" s="34"/>
      <c r="G10" s="34"/>
      <c r="H10" s="34"/>
      <c r="I10" s="35"/>
      <c r="J10" s="35"/>
    </row>
    <row r="11" spans="1:10" ht="15" customHeight="1">
      <c r="A11" s="39"/>
      <c r="B11" s="249" t="s">
        <v>458</v>
      </c>
      <c r="C11" s="178">
        <v>12614</v>
      </c>
      <c r="D11" s="34"/>
      <c r="E11" s="34"/>
      <c r="F11" s="34"/>
      <c r="G11" s="34"/>
      <c r="H11" s="34"/>
      <c r="I11" s="35"/>
      <c r="J11" s="35"/>
    </row>
    <row r="12" spans="1:10" ht="19.5" customHeight="1">
      <c r="A12" s="39" t="s">
        <v>7</v>
      </c>
      <c r="B12" s="40" t="s">
        <v>12</v>
      </c>
      <c r="C12" s="178">
        <v>0</v>
      </c>
      <c r="D12" s="34"/>
      <c r="E12" s="34"/>
      <c r="F12" s="34"/>
      <c r="G12" s="34"/>
      <c r="H12" s="34"/>
      <c r="I12" s="35"/>
      <c r="J12" s="35"/>
    </row>
    <row r="13" spans="1:10" ht="15">
      <c r="A13" s="39"/>
      <c r="B13" s="45"/>
      <c r="C13" s="178"/>
      <c r="D13" s="34"/>
      <c r="E13" s="34"/>
      <c r="F13" s="34"/>
      <c r="G13" s="34"/>
      <c r="H13" s="34"/>
      <c r="I13" s="35"/>
      <c r="J13" s="35"/>
    </row>
    <row r="14" spans="1:10" ht="19.5" customHeight="1">
      <c r="A14" s="36" t="s">
        <v>68</v>
      </c>
      <c r="B14" s="31" t="s">
        <v>69</v>
      </c>
      <c r="C14" s="176">
        <v>0</v>
      </c>
      <c r="D14" s="34"/>
      <c r="E14" s="34"/>
      <c r="F14" s="34"/>
      <c r="G14" s="34"/>
      <c r="H14" s="34"/>
      <c r="I14" s="35"/>
      <c r="J14" s="35"/>
    </row>
    <row r="15" spans="1:10" ht="15">
      <c r="A15" s="34"/>
      <c r="B15" s="34"/>
      <c r="C15" s="34"/>
      <c r="D15" s="34"/>
      <c r="E15" s="34"/>
      <c r="F15" s="34"/>
      <c r="G15" s="34"/>
      <c r="H15" s="34"/>
      <c r="I15" s="35"/>
      <c r="J15" s="35"/>
    </row>
    <row r="16" spans="1:10" ht="15">
      <c r="A16" s="34"/>
      <c r="B16" s="34"/>
      <c r="C16" s="34"/>
      <c r="D16" s="34"/>
      <c r="E16" s="34"/>
      <c r="F16" s="34"/>
      <c r="G16" s="34"/>
      <c r="H16" s="34"/>
      <c r="I16" s="35"/>
      <c r="J16" s="35"/>
    </row>
    <row r="17" spans="1:10" ht="15">
      <c r="A17" s="34"/>
      <c r="B17" s="34"/>
      <c r="C17" s="34"/>
      <c r="D17" s="34"/>
      <c r="E17" s="34"/>
      <c r="F17" s="34"/>
      <c r="G17" s="34"/>
      <c r="H17" s="34"/>
      <c r="I17" s="35"/>
      <c r="J17" s="35"/>
    </row>
    <row r="18" spans="1:10" ht="15">
      <c r="A18" s="34"/>
      <c r="B18" s="34"/>
      <c r="C18" s="34"/>
      <c r="D18" s="34"/>
      <c r="E18" s="34"/>
      <c r="F18" s="34"/>
      <c r="G18" s="34"/>
      <c r="H18" s="34"/>
      <c r="I18" s="35"/>
      <c r="J18" s="35"/>
    </row>
    <row r="19" spans="1:10" ht="15">
      <c r="A19" s="34"/>
      <c r="B19" s="34"/>
      <c r="C19" s="34"/>
      <c r="D19" s="34"/>
      <c r="E19" s="34"/>
      <c r="F19" s="34"/>
      <c r="G19" s="34"/>
      <c r="H19" s="34"/>
      <c r="I19" s="35"/>
      <c r="J19" s="35"/>
    </row>
    <row r="20" spans="1:10" ht="15">
      <c r="A20" s="34"/>
      <c r="B20" s="34"/>
      <c r="C20" s="34"/>
      <c r="D20" s="34"/>
      <c r="E20" s="34"/>
      <c r="F20" s="34"/>
      <c r="G20" s="34"/>
      <c r="H20" s="34"/>
      <c r="I20" s="35"/>
      <c r="J20" s="35"/>
    </row>
    <row r="21" spans="1:10" ht="1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5">
      <c r="A24" s="35"/>
      <c r="B24" s="35"/>
      <c r="C24" s="35"/>
      <c r="D24" s="35"/>
      <c r="E24" s="35"/>
      <c r="F24" s="35"/>
      <c r="G24" s="35"/>
      <c r="H24" s="35"/>
      <c r="I24" s="35"/>
      <c r="J24" s="35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66" t="s">
        <v>59</v>
      </c>
      <c r="B1" s="266"/>
      <c r="C1" s="266"/>
      <c r="D1" s="30"/>
      <c r="E1" s="30"/>
      <c r="F1" s="30"/>
      <c r="G1" s="30"/>
      <c r="H1" s="30"/>
      <c r="I1" s="30"/>
      <c r="J1" s="30"/>
    </row>
    <row r="2" spans="1:7" ht="19.5" customHeight="1">
      <c r="A2" s="266" t="s">
        <v>70</v>
      </c>
      <c r="B2" s="266"/>
      <c r="C2" s="266"/>
      <c r="D2" s="30"/>
      <c r="E2" s="30"/>
      <c r="F2" s="30"/>
      <c r="G2" s="30"/>
    </row>
    <row r="4" ht="12.75">
      <c r="C4" s="5" t="s">
        <v>14</v>
      </c>
    </row>
    <row r="5" spans="1:10" ht="19.5" customHeight="1">
      <c r="A5" s="32" t="s">
        <v>18</v>
      </c>
      <c r="B5" s="32" t="s">
        <v>61</v>
      </c>
      <c r="C5" s="32" t="s">
        <v>80</v>
      </c>
      <c r="D5" s="34"/>
      <c r="E5" s="34"/>
      <c r="F5" s="34"/>
      <c r="G5" s="34"/>
      <c r="H5" s="34"/>
      <c r="I5" s="35"/>
      <c r="J5" s="35"/>
    </row>
    <row r="6" spans="1:10" ht="19.5" customHeight="1">
      <c r="A6" s="36" t="s">
        <v>62</v>
      </c>
      <c r="B6" s="31" t="s">
        <v>63</v>
      </c>
      <c r="C6" s="36"/>
      <c r="D6" s="34"/>
      <c r="E6" s="34"/>
      <c r="F6" s="34"/>
      <c r="G6" s="34"/>
      <c r="H6" s="34"/>
      <c r="I6" s="35"/>
      <c r="J6" s="35"/>
    </row>
    <row r="7" spans="1:10" ht="19.5" customHeight="1">
      <c r="A7" s="36" t="s">
        <v>64</v>
      </c>
      <c r="B7" s="31" t="s">
        <v>65</v>
      </c>
      <c r="C7" s="36"/>
      <c r="D7" s="34"/>
      <c r="E7" s="34"/>
      <c r="F7" s="34"/>
      <c r="G7" s="34"/>
      <c r="H7" s="34"/>
      <c r="I7" s="35"/>
      <c r="J7" s="35"/>
    </row>
    <row r="8" spans="1:10" ht="19.5" customHeight="1">
      <c r="A8" s="37" t="s">
        <v>6</v>
      </c>
      <c r="B8" s="38"/>
      <c r="C8" s="37"/>
      <c r="D8" s="34"/>
      <c r="E8" s="34"/>
      <c r="F8" s="34"/>
      <c r="G8" s="34"/>
      <c r="H8" s="34"/>
      <c r="I8" s="35"/>
      <c r="J8" s="35"/>
    </row>
    <row r="9" spans="1:10" ht="19.5" customHeight="1">
      <c r="A9" s="39" t="s">
        <v>7</v>
      </c>
      <c r="B9" s="40"/>
      <c r="C9" s="39"/>
      <c r="D9" s="34"/>
      <c r="E9" s="34"/>
      <c r="F9" s="34"/>
      <c r="G9" s="34"/>
      <c r="H9" s="34"/>
      <c r="I9" s="35"/>
      <c r="J9" s="35"/>
    </row>
    <row r="10" spans="1:10" ht="19.5" customHeight="1">
      <c r="A10" s="41" t="s">
        <v>8</v>
      </c>
      <c r="B10" s="42"/>
      <c r="C10" s="41"/>
      <c r="D10" s="34"/>
      <c r="E10" s="34"/>
      <c r="F10" s="34"/>
      <c r="G10" s="34"/>
      <c r="H10" s="34"/>
      <c r="I10" s="35"/>
      <c r="J10" s="35"/>
    </row>
    <row r="11" spans="1:10" ht="19.5" customHeight="1">
      <c r="A11" s="36" t="s">
        <v>66</v>
      </c>
      <c r="B11" s="31" t="s">
        <v>67</v>
      </c>
      <c r="C11" s="36"/>
      <c r="D11" s="34"/>
      <c r="E11" s="34"/>
      <c r="F11" s="34"/>
      <c r="G11" s="34"/>
      <c r="H11" s="34"/>
      <c r="I11" s="35"/>
      <c r="J11" s="35"/>
    </row>
    <row r="12" spans="1:10" ht="19.5" customHeight="1">
      <c r="A12" s="43" t="s">
        <v>6</v>
      </c>
      <c r="B12" s="44" t="s">
        <v>11</v>
      </c>
      <c r="C12" s="43"/>
      <c r="D12" s="34"/>
      <c r="E12" s="34"/>
      <c r="F12" s="34"/>
      <c r="G12" s="34"/>
      <c r="H12" s="34"/>
      <c r="I12" s="35"/>
      <c r="J12" s="35"/>
    </row>
    <row r="13" spans="1:10" ht="15" customHeight="1">
      <c r="A13" s="39"/>
      <c r="B13" s="40"/>
      <c r="C13" s="39"/>
      <c r="D13" s="34"/>
      <c r="E13" s="34"/>
      <c r="F13" s="34"/>
      <c r="G13" s="34"/>
      <c r="H13" s="34"/>
      <c r="I13" s="35"/>
      <c r="J13" s="35"/>
    </row>
    <row r="14" spans="1:10" ht="15" customHeight="1">
      <c r="A14" s="39"/>
      <c r="B14" s="40"/>
      <c r="C14" s="39"/>
      <c r="D14" s="34"/>
      <c r="E14" s="34"/>
      <c r="F14" s="34"/>
      <c r="G14" s="34"/>
      <c r="H14" s="34"/>
      <c r="I14" s="35"/>
      <c r="J14" s="35"/>
    </row>
    <row r="15" spans="1:10" ht="19.5" customHeight="1">
      <c r="A15" s="39" t="s">
        <v>7</v>
      </c>
      <c r="B15" s="40" t="s">
        <v>12</v>
      </c>
      <c r="C15" s="39"/>
      <c r="D15" s="34"/>
      <c r="E15" s="34"/>
      <c r="F15" s="34"/>
      <c r="G15" s="34"/>
      <c r="H15" s="34"/>
      <c r="I15" s="35"/>
      <c r="J15" s="35"/>
    </row>
    <row r="16" spans="1:10" ht="15">
      <c r="A16" s="39"/>
      <c r="B16" s="45"/>
      <c r="C16" s="39"/>
      <c r="D16" s="34"/>
      <c r="E16" s="34"/>
      <c r="F16" s="34"/>
      <c r="G16" s="34"/>
      <c r="H16" s="34"/>
      <c r="I16" s="35"/>
      <c r="J16" s="35"/>
    </row>
    <row r="17" spans="1:10" ht="15" customHeight="1">
      <c r="A17" s="41"/>
      <c r="B17" s="46"/>
      <c r="C17" s="41"/>
      <c r="D17" s="34"/>
      <c r="E17" s="34"/>
      <c r="F17" s="34"/>
      <c r="G17" s="34"/>
      <c r="H17" s="34"/>
      <c r="I17" s="35"/>
      <c r="J17" s="35"/>
    </row>
    <row r="18" spans="1:10" ht="19.5" customHeight="1">
      <c r="A18" s="36" t="s">
        <v>68</v>
      </c>
      <c r="B18" s="31" t="s">
        <v>69</v>
      </c>
      <c r="C18" s="36"/>
      <c r="D18" s="34"/>
      <c r="E18" s="34"/>
      <c r="F18" s="34"/>
      <c r="G18" s="34"/>
      <c r="H18" s="34"/>
      <c r="I18" s="35"/>
      <c r="J18" s="35"/>
    </row>
    <row r="19" spans="1:10" ht="15">
      <c r="A19" s="34"/>
      <c r="B19" s="34"/>
      <c r="C19" s="34"/>
      <c r="D19" s="34"/>
      <c r="E19" s="34"/>
      <c r="F19" s="34"/>
      <c r="G19" s="34"/>
      <c r="H19" s="34"/>
      <c r="I19" s="35"/>
      <c r="J19" s="35"/>
    </row>
    <row r="20" spans="1:10" ht="15">
      <c r="A20" s="34"/>
      <c r="B20" s="34"/>
      <c r="C20" s="34"/>
      <c r="D20" s="34"/>
      <c r="E20" s="34"/>
      <c r="F20" s="34"/>
      <c r="G20" s="34"/>
      <c r="H20" s="34"/>
      <c r="I20" s="35"/>
      <c r="J20" s="35"/>
    </row>
    <row r="21" spans="1:10" ht="15">
      <c r="A21" s="34"/>
      <c r="B21" s="34"/>
      <c r="C21" s="34"/>
      <c r="D21" s="34"/>
      <c r="E21" s="34"/>
      <c r="F21" s="34"/>
      <c r="G21" s="34"/>
      <c r="H21" s="34"/>
      <c r="I21" s="35"/>
      <c r="J21" s="35"/>
    </row>
    <row r="22" spans="1:10" ht="15">
      <c r="A22" s="34"/>
      <c r="B22" s="34"/>
      <c r="C22" s="34"/>
      <c r="D22" s="34"/>
      <c r="E22" s="34"/>
      <c r="F22" s="34"/>
      <c r="G22" s="34"/>
      <c r="H22" s="34"/>
      <c r="I22" s="35"/>
      <c r="J22" s="35"/>
    </row>
    <row r="23" spans="1:10" ht="15">
      <c r="A23" s="34"/>
      <c r="B23" s="34"/>
      <c r="C23" s="34"/>
      <c r="D23" s="34"/>
      <c r="E23" s="34"/>
      <c r="F23" s="34"/>
      <c r="G23" s="34"/>
      <c r="H23" s="34"/>
      <c r="I23" s="35"/>
      <c r="J23" s="35"/>
    </row>
    <row r="24" spans="1:10" ht="15">
      <c r="A24" s="34"/>
      <c r="B24" s="34"/>
      <c r="C24" s="34"/>
      <c r="D24" s="34"/>
      <c r="E24" s="34"/>
      <c r="F24" s="34"/>
      <c r="G24" s="34"/>
      <c r="H24" s="34"/>
      <c r="I24" s="35"/>
      <c r="J24" s="35"/>
    </row>
    <row r="25" spans="1:10" ht="1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266" t="s">
        <v>81</v>
      </c>
      <c r="B1" s="266"/>
      <c r="C1" s="266"/>
      <c r="D1" s="266"/>
      <c r="E1" s="266"/>
    </row>
    <row r="2" spans="1:5" ht="15" customHeight="1">
      <c r="A2" s="30"/>
      <c r="B2" s="30"/>
      <c r="C2" s="30"/>
      <c r="D2" s="30"/>
      <c r="E2" s="30"/>
    </row>
    <row r="3" spans="1:5" ht="12.75">
      <c r="A3" s="1"/>
      <c r="B3" s="1"/>
      <c r="C3" s="1"/>
      <c r="D3" s="1"/>
      <c r="E3" s="47" t="s">
        <v>14</v>
      </c>
    </row>
    <row r="4" spans="1:5" s="49" customFormat="1" ht="19.5" customHeight="1">
      <c r="A4" s="48" t="s">
        <v>18</v>
      </c>
      <c r="B4" s="48" t="s">
        <v>1</v>
      </c>
      <c r="C4" s="48" t="s">
        <v>2</v>
      </c>
      <c r="D4" s="48" t="s">
        <v>71</v>
      </c>
      <c r="E4" s="48" t="s">
        <v>72</v>
      </c>
    </row>
    <row r="5" spans="1:5" ht="7.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</row>
    <row r="6" spans="1:5" ht="30" customHeight="1">
      <c r="A6" s="12"/>
      <c r="B6" s="12"/>
      <c r="C6" s="12"/>
      <c r="D6" s="12"/>
      <c r="E6" s="12"/>
    </row>
    <row r="7" spans="1:5" ht="30" customHeight="1">
      <c r="A7" s="13"/>
      <c r="B7" s="13"/>
      <c r="C7" s="13"/>
      <c r="D7" s="13"/>
      <c r="E7" s="13"/>
    </row>
    <row r="8" spans="1:5" ht="30" customHeight="1">
      <c r="A8" s="13"/>
      <c r="B8" s="13"/>
      <c r="C8" s="13"/>
      <c r="D8" s="13"/>
      <c r="E8" s="13"/>
    </row>
    <row r="9" spans="1:5" ht="30" customHeight="1">
      <c r="A9" s="13"/>
      <c r="B9" s="13"/>
      <c r="C9" s="13"/>
      <c r="D9" s="13"/>
      <c r="E9" s="13"/>
    </row>
    <row r="10" spans="1:5" ht="30" customHeight="1">
      <c r="A10" s="14"/>
      <c r="B10" s="14"/>
      <c r="C10" s="14"/>
      <c r="D10" s="14"/>
      <c r="E10" s="14"/>
    </row>
    <row r="11" spans="1:5" ht="19.5" customHeight="1">
      <c r="A11" s="251" t="s">
        <v>40</v>
      </c>
      <c r="B11" s="251"/>
      <c r="C11" s="251"/>
      <c r="D11" s="251"/>
      <c r="E11" s="11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C1">
      <selection activeCell="B42" sqref="B42"/>
    </sheetView>
  </sheetViews>
  <sheetFormatPr defaultColWidth="9.00390625" defaultRowHeight="12.75"/>
  <cols>
    <col min="1" max="1" width="4.25390625" style="1" customWidth="1"/>
    <col min="2" max="2" width="22.25390625" style="3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61" t="s">
        <v>73</v>
      </c>
      <c r="B1" s="261"/>
      <c r="C1" s="261"/>
      <c r="D1" s="261"/>
      <c r="E1" s="261"/>
      <c r="F1" s="261"/>
    </row>
    <row r="2" spans="1:6" ht="65.25" customHeight="1">
      <c r="A2" s="32" t="s">
        <v>18</v>
      </c>
      <c r="B2" s="32" t="s">
        <v>74</v>
      </c>
      <c r="C2" s="32" t="s">
        <v>75</v>
      </c>
      <c r="D2" s="9" t="s">
        <v>76</v>
      </c>
      <c r="E2" s="9" t="s">
        <v>77</v>
      </c>
      <c r="F2" s="9" t="s">
        <v>78</v>
      </c>
    </row>
    <row r="3" spans="1:6" ht="9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</row>
    <row r="4" spans="1:6" s="51" customFormat="1" ht="47.25" customHeight="1">
      <c r="A4" s="297" t="s">
        <v>6</v>
      </c>
      <c r="B4" s="296"/>
      <c r="C4" s="300"/>
      <c r="D4" s="300"/>
      <c r="E4" s="293"/>
      <c r="F4" s="50"/>
    </row>
    <row r="5" spans="1:6" s="51" customFormat="1" ht="47.25" customHeight="1">
      <c r="A5" s="298"/>
      <c r="B5" s="296"/>
      <c r="C5" s="301"/>
      <c r="D5" s="301"/>
      <c r="E5" s="294"/>
      <c r="F5" s="52"/>
    </row>
    <row r="6" spans="1:7" s="51" customFormat="1" ht="47.25" customHeight="1">
      <c r="A6" s="299"/>
      <c r="B6" s="296"/>
      <c r="C6" s="302"/>
      <c r="D6" s="302"/>
      <c r="E6" s="295"/>
      <c r="F6" s="52"/>
      <c r="G6" s="51" t="s">
        <v>79</v>
      </c>
    </row>
    <row r="7" spans="1:6" s="51" customFormat="1" ht="47.25" customHeight="1">
      <c r="A7" s="297" t="s">
        <v>7</v>
      </c>
      <c r="B7" s="296"/>
      <c r="C7" s="300"/>
      <c r="D7" s="300"/>
      <c r="E7" s="293"/>
      <c r="F7" s="50"/>
    </row>
    <row r="8" spans="1:6" s="51" customFormat="1" ht="47.25" customHeight="1">
      <c r="A8" s="298"/>
      <c r="B8" s="296"/>
      <c r="C8" s="301"/>
      <c r="D8" s="301"/>
      <c r="E8" s="294"/>
      <c r="F8" s="52"/>
    </row>
    <row r="9" spans="1:6" s="51" customFormat="1" ht="47.25" customHeight="1">
      <c r="A9" s="299"/>
      <c r="B9" s="296"/>
      <c r="C9" s="302"/>
      <c r="D9" s="302"/>
      <c r="E9" s="295"/>
      <c r="F9" s="52"/>
    </row>
    <row r="10" spans="1:6" ht="20.25" customHeight="1">
      <c r="A10" s="53" t="s">
        <v>8</v>
      </c>
      <c r="B10" s="53"/>
      <c r="C10" s="11"/>
      <c r="D10" s="11"/>
      <c r="E10" s="11"/>
      <c r="F10" s="11"/>
    </row>
    <row r="11" spans="1:6" ht="20.25" customHeight="1">
      <c r="A11" s="53" t="s">
        <v>0</v>
      </c>
      <c r="B11" s="53"/>
      <c r="C11" s="11"/>
      <c r="D11" s="11"/>
      <c r="E11" s="11"/>
      <c r="F11" s="11"/>
    </row>
  </sheetData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I86" sqref="I86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4" width="13.375" style="1" customWidth="1"/>
    <col min="5" max="5" width="12.375" style="1" customWidth="1"/>
    <col min="6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266" t="s">
        <v>48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>
      <c r="A2" s="18"/>
      <c r="B2" s="18"/>
      <c r="C2" s="18"/>
      <c r="D2" s="18"/>
      <c r="E2" s="18"/>
      <c r="G2" s="8"/>
      <c r="H2" s="8"/>
      <c r="I2" s="8"/>
      <c r="J2" s="8"/>
      <c r="K2" s="19" t="s">
        <v>16</v>
      </c>
    </row>
    <row r="3" spans="1:11" s="20" customFormat="1" ht="18.75" customHeight="1">
      <c r="A3" s="269" t="s">
        <v>1</v>
      </c>
      <c r="B3" s="268" t="s">
        <v>2</v>
      </c>
      <c r="C3" s="269" t="s">
        <v>9</v>
      </c>
      <c r="D3" s="267" t="s">
        <v>49</v>
      </c>
      <c r="E3" s="269" t="s">
        <v>5</v>
      </c>
      <c r="F3" s="269"/>
      <c r="G3" s="269"/>
      <c r="H3" s="269"/>
      <c r="I3" s="269"/>
      <c r="J3" s="269"/>
      <c r="K3" s="269"/>
    </row>
    <row r="4" spans="1:11" s="20" customFormat="1" ht="20.25" customHeight="1">
      <c r="A4" s="269"/>
      <c r="B4" s="268"/>
      <c r="C4" s="269"/>
      <c r="D4" s="268"/>
      <c r="E4" s="269" t="s">
        <v>11</v>
      </c>
      <c r="F4" s="267" t="s">
        <v>23</v>
      </c>
      <c r="G4" s="269"/>
      <c r="H4" s="269"/>
      <c r="I4" s="269"/>
      <c r="J4" s="269"/>
      <c r="K4" s="269" t="s">
        <v>12</v>
      </c>
    </row>
    <row r="5" spans="1:11" s="20" customFormat="1" ht="63.75">
      <c r="A5" s="269"/>
      <c r="B5" s="268"/>
      <c r="C5" s="269"/>
      <c r="D5" s="268"/>
      <c r="E5" s="269"/>
      <c r="F5" s="151" t="s">
        <v>28</v>
      </c>
      <c r="G5" s="24" t="s">
        <v>29</v>
      </c>
      <c r="H5" s="151" t="s">
        <v>24</v>
      </c>
      <c r="I5" s="24" t="s">
        <v>26</v>
      </c>
      <c r="J5" s="150" t="s">
        <v>27</v>
      </c>
      <c r="K5" s="269"/>
    </row>
    <row r="6" spans="1:11" s="20" customFormat="1" ht="6" customHeight="1">
      <c r="A6" s="21">
        <v>1</v>
      </c>
      <c r="B6" s="152">
        <v>2</v>
      </c>
      <c r="C6" s="21">
        <v>3</v>
      </c>
      <c r="D6" s="152">
        <v>4</v>
      </c>
      <c r="E6" s="21">
        <v>5</v>
      </c>
      <c r="F6" s="152">
        <v>6</v>
      </c>
      <c r="G6" s="21">
        <v>7</v>
      </c>
      <c r="H6" s="152">
        <v>8</v>
      </c>
      <c r="I6" s="21">
        <v>9</v>
      </c>
      <c r="J6" s="152">
        <v>10</v>
      </c>
      <c r="K6" s="159">
        <v>11</v>
      </c>
    </row>
    <row r="7" spans="1:11" s="20" customFormat="1" ht="25.5" customHeight="1">
      <c r="A7" s="148"/>
      <c r="B7" s="223" t="s">
        <v>368</v>
      </c>
      <c r="C7" s="226" t="s">
        <v>383</v>
      </c>
      <c r="D7" s="227">
        <v>264000</v>
      </c>
      <c r="E7" s="227"/>
      <c r="F7" s="227"/>
      <c r="G7" s="227"/>
      <c r="H7" s="227"/>
      <c r="I7" s="227"/>
      <c r="J7" s="227"/>
      <c r="K7" s="227">
        <v>264000</v>
      </c>
    </row>
    <row r="8" spans="1:11" s="20" customFormat="1" ht="13.5" customHeight="1">
      <c r="A8" s="148"/>
      <c r="B8" s="223" t="s">
        <v>369</v>
      </c>
      <c r="C8" s="226" t="s">
        <v>384</v>
      </c>
      <c r="D8" s="227">
        <v>6000</v>
      </c>
      <c r="E8" s="227">
        <v>6000</v>
      </c>
      <c r="F8" s="227"/>
      <c r="G8" s="227"/>
      <c r="H8" s="227"/>
      <c r="I8" s="227"/>
      <c r="J8" s="227"/>
      <c r="K8" s="227"/>
    </row>
    <row r="9" spans="1:11" s="20" customFormat="1" ht="19.5" customHeight="1">
      <c r="A9" s="162" t="s">
        <v>370</v>
      </c>
      <c r="B9" s="163"/>
      <c r="C9" s="164" t="s">
        <v>382</v>
      </c>
      <c r="D9" s="165">
        <v>270000</v>
      </c>
      <c r="E9" s="166">
        <v>6000</v>
      </c>
      <c r="F9" s="165">
        <v>0</v>
      </c>
      <c r="G9" s="166">
        <v>0</v>
      </c>
      <c r="H9" s="165">
        <v>0</v>
      </c>
      <c r="I9" s="166">
        <v>0</v>
      </c>
      <c r="J9" s="165">
        <v>0</v>
      </c>
      <c r="K9" s="166">
        <v>264000</v>
      </c>
    </row>
    <row r="10" spans="1:11" s="20" customFormat="1" ht="13.5" customHeight="1">
      <c r="A10" s="172"/>
      <c r="B10" s="153" t="s">
        <v>409</v>
      </c>
      <c r="C10" s="144" t="s">
        <v>411</v>
      </c>
      <c r="D10" s="156">
        <v>300</v>
      </c>
      <c r="E10" s="145">
        <v>300</v>
      </c>
      <c r="F10" s="174"/>
      <c r="G10" s="175"/>
      <c r="H10" s="174"/>
      <c r="I10" s="175"/>
      <c r="J10" s="174"/>
      <c r="K10" s="175"/>
    </row>
    <row r="11" spans="1:11" s="20" customFormat="1" ht="31.5" customHeight="1">
      <c r="A11" s="172" t="s">
        <v>410</v>
      </c>
      <c r="B11" s="173"/>
      <c r="C11" s="171" t="s">
        <v>413</v>
      </c>
      <c r="D11" s="174">
        <v>300</v>
      </c>
      <c r="E11" s="175">
        <v>300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s="20" customFormat="1" ht="15.75" customHeight="1">
      <c r="A12" s="147"/>
      <c r="B12" s="223" t="s">
        <v>371</v>
      </c>
      <c r="C12" s="226" t="s">
        <v>386</v>
      </c>
      <c r="D12" s="227">
        <v>1085900</v>
      </c>
      <c r="E12" s="227"/>
      <c r="F12" s="227"/>
      <c r="G12" s="227"/>
      <c r="H12" s="227"/>
      <c r="I12" s="227"/>
      <c r="J12" s="227"/>
      <c r="K12" s="227">
        <v>1085900</v>
      </c>
    </row>
    <row r="13" spans="1:11" s="20" customFormat="1" ht="14.25" customHeight="1">
      <c r="A13" s="148"/>
      <c r="B13" s="223" t="s">
        <v>372</v>
      </c>
      <c r="C13" s="226" t="s">
        <v>387</v>
      </c>
      <c r="D13" s="227">
        <v>156000</v>
      </c>
      <c r="E13" s="227">
        <v>146000</v>
      </c>
      <c r="F13" s="227"/>
      <c r="G13" s="227"/>
      <c r="H13" s="227"/>
      <c r="I13" s="227"/>
      <c r="J13" s="227"/>
      <c r="K13" s="227">
        <v>10000</v>
      </c>
    </row>
    <row r="14" spans="1:11" s="20" customFormat="1" ht="21" customHeight="1">
      <c r="A14" s="162" t="s">
        <v>373</v>
      </c>
      <c r="B14" s="163"/>
      <c r="C14" s="164" t="s">
        <v>385</v>
      </c>
      <c r="D14" s="165">
        <f>SUM(D12:D13)</f>
        <v>1241900</v>
      </c>
      <c r="E14" s="166">
        <v>146000</v>
      </c>
      <c r="F14" s="165">
        <v>0</v>
      </c>
      <c r="G14" s="166">
        <v>0</v>
      </c>
      <c r="H14" s="165">
        <v>0</v>
      </c>
      <c r="I14" s="166">
        <v>0</v>
      </c>
      <c r="J14" s="165">
        <v>0</v>
      </c>
      <c r="K14" s="166">
        <f>SUM(K11:K13)</f>
        <v>1095900</v>
      </c>
    </row>
    <row r="15" spans="1:11" s="20" customFormat="1" ht="24.75" customHeight="1">
      <c r="A15" s="222"/>
      <c r="B15" s="223" t="s">
        <v>374</v>
      </c>
      <c r="C15" s="226" t="s">
        <v>389</v>
      </c>
      <c r="D15" s="227">
        <v>103000</v>
      </c>
      <c r="E15" s="227">
        <v>103000</v>
      </c>
      <c r="F15" s="227"/>
      <c r="G15" s="227"/>
      <c r="H15" s="227"/>
      <c r="I15" s="227"/>
      <c r="J15" s="227"/>
      <c r="K15" s="227"/>
    </row>
    <row r="16" spans="1:11" s="20" customFormat="1" ht="15" customHeight="1">
      <c r="A16" s="223"/>
      <c r="B16" s="225">
        <v>71013</v>
      </c>
      <c r="C16" s="224" t="s">
        <v>450</v>
      </c>
      <c r="D16" s="224">
        <v>14000</v>
      </c>
      <c r="E16" s="224">
        <v>14000</v>
      </c>
      <c r="F16" s="224"/>
      <c r="G16" s="224"/>
      <c r="H16" s="224"/>
      <c r="I16" s="224"/>
      <c r="J16" s="224"/>
      <c r="K16" s="224"/>
    </row>
    <row r="17" spans="1:11" s="20" customFormat="1" ht="21" customHeight="1">
      <c r="A17" s="162" t="s">
        <v>375</v>
      </c>
      <c r="B17" s="163"/>
      <c r="C17" s="164" t="s">
        <v>388</v>
      </c>
      <c r="D17" s="165">
        <f>SUM(D15:D16)</f>
        <v>117000</v>
      </c>
      <c r="E17" s="166">
        <f>SUM(E15:E16)</f>
        <v>117000</v>
      </c>
      <c r="F17" s="165">
        <v>0</v>
      </c>
      <c r="G17" s="166">
        <v>0</v>
      </c>
      <c r="H17" s="165">
        <v>0</v>
      </c>
      <c r="I17" s="166">
        <v>0</v>
      </c>
      <c r="J17" s="165">
        <v>0</v>
      </c>
      <c r="K17" s="166">
        <v>0</v>
      </c>
    </row>
    <row r="18" spans="1:11" s="20" customFormat="1" ht="11.25" customHeight="1">
      <c r="A18" s="148"/>
      <c r="B18" s="223" t="s">
        <v>264</v>
      </c>
      <c r="C18" s="228" t="s">
        <v>319</v>
      </c>
      <c r="D18" s="227">
        <v>55030</v>
      </c>
      <c r="E18" s="227">
        <v>55030</v>
      </c>
      <c r="F18" s="227">
        <v>39250</v>
      </c>
      <c r="G18" s="227">
        <v>7720</v>
      </c>
      <c r="H18" s="227"/>
      <c r="I18" s="227"/>
      <c r="J18" s="227"/>
      <c r="K18" s="227"/>
    </row>
    <row r="19" spans="1:11" s="20" customFormat="1" ht="12.75" customHeight="1">
      <c r="A19" s="148"/>
      <c r="B19" s="223" t="s">
        <v>376</v>
      </c>
      <c r="C19" s="226" t="s">
        <v>390</v>
      </c>
      <c r="D19" s="227">
        <v>118400</v>
      </c>
      <c r="E19" s="227">
        <v>118400</v>
      </c>
      <c r="F19" s="227"/>
      <c r="G19" s="227"/>
      <c r="H19" s="227"/>
      <c r="I19" s="227"/>
      <c r="J19" s="227"/>
      <c r="K19" s="227"/>
    </row>
    <row r="20" spans="1:11" s="20" customFormat="1" ht="15" customHeight="1">
      <c r="A20" s="148"/>
      <c r="B20" s="223" t="s">
        <v>270</v>
      </c>
      <c r="C20" s="228" t="s">
        <v>320</v>
      </c>
      <c r="D20" s="227">
        <v>1901576</v>
      </c>
      <c r="E20" s="227">
        <v>1862726</v>
      </c>
      <c r="F20" s="227">
        <v>1313950</v>
      </c>
      <c r="G20" s="227">
        <v>251280</v>
      </c>
      <c r="H20" s="227"/>
      <c r="I20" s="227"/>
      <c r="J20" s="227"/>
      <c r="K20" s="227">
        <v>38850</v>
      </c>
    </row>
    <row r="21" spans="1:11" s="20" customFormat="1" ht="25.5">
      <c r="A21" s="148"/>
      <c r="B21" s="223" t="s">
        <v>377</v>
      </c>
      <c r="C21" s="226" t="s">
        <v>391</v>
      </c>
      <c r="D21" s="227">
        <v>74875</v>
      </c>
      <c r="E21" s="227">
        <v>74875</v>
      </c>
      <c r="F21" s="227"/>
      <c r="G21" s="227"/>
      <c r="H21" s="227"/>
      <c r="I21" s="227"/>
      <c r="J21" s="227"/>
      <c r="K21" s="227"/>
    </row>
    <row r="22" spans="1:11" s="20" customFormat="1" ht="15.75" customHeight="1">
      <c r="A22" s="148"/>
      <c r="B22" s="223" t="s">
        <v>378</v>
      </c>
      <c r="C22" s="226" t="s">
        <v>345</v>
      </c>
      <c r="D22" s="227">
        <v>42700</v>
      </c>
      <c r="E22" s="227">
        <v>42700</v>
      </c>
      <c r="F22" s="227">
        <v>30000</v>
      </c>
      <c r="G22" s="227">
        <v>5700</v>
      </c>
      <c r="H22" s="227"/>
      <c r="I22" s="227"/>
      <c r="J22" s="227"/>
      <c r="K22" s="227"/>
    </row>
    <row r="23" spans="1:11" s="20" customFormat="1" ht="21" customHeight="1">
      <c r="A23" s="162" t="s">
        <v>263</v>
      </c>
      <c r="B23" s="162"/>
      <c r="C23" s="167" t="s">
        <v>318</v>
      </c>
      <c r="D23" s="165">
        <f>SUM(D18:D22)</f>
        <v>2192581</v>
      </c>
      <c r="E23" s="166">
        <f>SUM(E18:E22)</f>
        <v>2153731</v>
      </c>
      <c r="F23" s="165">
        <f>SUM(F18:F22)</f>
        <v>1383200</v>
      </c>
      <c r="G23" s="166">
        <f>SUM(G18:G22)</f>
        <v>264700</v>
      </c>
      <c r="H23" s="165">
        <v>0</v>
      </c>
      <c r="I23" s="166">
        <v>0</v>
      </c>
      <c r="J23" s="165">
        <v>0</v>
      </c>
      <c r="K23" s="166">
        <f>SUM(K18:K22)</f>
        <v>38850</v>
      </c>
    </row>
    <row r="24" spans="1:11" s="20" customFormat="1" ht="27.75" customHeight="1">
      <c r="A24" s="223"/>
      <c r="B24" s="232" t="s">
        <v>273</v>
      </c>
      <c r="C24" s="230" t="s">
        <v>322</v>
      </c>
      <c r="D24" s="231">
        <v>1403</v>
      </c>
      <c r="E24" s="227">
        <v>1403</v>
      </c>
      <c r="F24" s="156">
        <v>1140</v>
      </c>
      <c r="G24" s="145">
        <v>224</v>
      </c>
      <c r="H24" s="156"/>
      <c r="I24" s="145"/>
      <c r="J24" s="156"/>
      <c r="K24" s="145"/>
    </row>
    <row r="25" spans="1:11" s="20" customFormat="1" ht="38.25">
      <c r="A25" s="233" t="s">
        <v>272</v>
      </c>
      <c r="B25" s="162"/>
      <c r="C25" s="161" t="s">
        <v>321</v>
      </c>
      <c r="D25" s="165">
        <v>1403</v>
      </c>
      <c r="E25" s="166">
        <v>1403</v>
      </c>
      <c r="F25" s="165">
        <v>1140</v>
      </c>
      <c r="G25" s="166">
        <v>224</v>
      </c>
      <c r="H25" s="165">
        <v>0</v>
      </c>
      <c r="I25" s="166">
        <v>0</v>
      </c>
      <c r="J25" s="165">
        <v>0</v>
      </c>
      <c r="K25" s="166">
        <v>0</v>
      </c>
    </row>
    <row r="26" spans="1:11" s="20" customFormat="1" ht="15" customHeight="1">
      <c r="A26" s="147"/>
      <c r="B26" s="223" t="s">
        <v>379</v>
      </c>
      <c r="C26" s="226" t="s">
        <v>392</v>
      </c>
      <c r="D26" s="227">
        <v>101500</v>
      </c>
      <c r="E26" s="227">
        <v>101500</v>
      </c>
      <c r="F26" s="227">
        <v>21000</v>
      </c>
      <c r="G26" s="227">
        <v>1000</v>
      </c>
      <c r="H26" s="227"/>
      <c r="I26" s="227"/>
      <c r="J26" s="227"/>
      <c r="K26" s="227"/>
    </row>
    <row r="27" spans="1:11" s="20" customFormat="1" ht="14.25" customHeight="1">
      <c r="A27" s="234"/>
      <c r="B27" s="223" t="s">
        <v>380</v>
      </c>
      <c r="C27" s="226" t="s">
        <v>412</v>
      </c>
      <c r="D27" s="227">
        <v>6500</v>
      </c>
      <c r="E27" s="227">
        <v>6500</v>
      </c>
      <c r="F27" s="227"/>
      <c r="G27" s="227"/>
      <c r="H27" s="227"/>
      <c r="I27" s="227"/>
      <c r="J27" s="227"/>
      <c r="K27" s="227"/>
    </row>
    <row r="28" spans="1:11" s="20" customFormat="1" ht="28.5" customHeight="1">
      <c r="A28" s="143">
        <v>754</v>
      </c>
      <c r="B28" s="169"/>
      <c r="C28" s="164" t="s">
        <v>451</v>
      </c>
      <c r="D28" s="165">
        <f>SUM(D26:D27)</f>
        <v>108000</v>
      </c>
      <c r="E28" s="166">
        <f>SUM(E26:E27)</f>
        <v>108000</v>
      </c>
      <c r="F28" s="165">
        <f>SUM(F26:F27)</f>
        <v>21000</v>
      </c>
      <c r="G28" s="166">
        <f>SUM(G26:G27)</f>
        <v>1000</v>
      </c>
      <c r="H28" s="165">
        <v>0</v>
      </c>
      <c r="I28" s="166">
        <v>0</v>
      </c>
      <c r="J28" s="165">
        <v>0</v>
      </c>
      <c r="K28" s="166">
        <v>0</v>
      </c>
    </row>
    <row r="29" spans="1:11" s="20" customFormat="1" ht="38.25">
      <c r="A29" s="200"/>
      <c r="B29" s="141">
        <v>75647</v>
      </c>
      <c r="C29" s="160" t="s">
        <v>381</v>
      </c>
      <c r="D29" s="156">
        <v>49500</v>
      </c>
      <c r="E29" s="145">
        <v>49500</v>
      </c>
      <c r="F29" s="156">
        <v>40000</v>
      </c>
      <c r="G29" s="145"/>
      <c r="H29" s="156"/>
      <c r="I29" s="145"/>
      <c r="J29" s="156"/>
      <c r="K29" s="145"/>
    </row>
    <row r="30" spans="1:11" s="20" customFormat="1" ht="63.75">
      <c r="A30" s="168">
        <v>756</v>
      </c>
      <c r="B30" s="168"/>
      <c r="C30" s="161" t="s">
        <v>323</v>
      </c>
      <c r="D30" s="165">
        <v>49500</v>
      </c>
      <c r="E30" s="166">
        <v>49500</v>
      </c>
      <c r="F30" s="165">
        <v>40000</v>
      </c>
      <c r="G30" s="166">
        <v>0</v>
      </c>
      <c r="H30" s="165">
        <v>0</v>
      </c>
      <c r="I30" s="166">
        <v>0</v>
      </c>
      <c r="J30" s="165">
        <v>0</v>
      </c>
      <c r="K30" s="166">
        <v>0</v>
      </c>
    </row>
    <row r="31" spans="1:11" s="20" customFormat="1" ht="38.25">
      <c r="A31" s="199"/>
      <c r="B31" s="155">
        <v>75702</v>
      </c>
      <c r="C31" s="144" t="s">
        <v>393</v>
      </c>
      <c r="D31" s="156">
        <v>180000</v>
      </c>
      <c r="E31" s="145">
        <v>180000</v>
      </c>
      <c r="F31" s="156"/>
      <c r="G31" s="145"/>
      <c r="H31" s="156"/>
      <c r="I31" s="145">
        <v>180000</v>
      </c>
      <c r="J31" s="156"/>
      <c r="K31" s="145"/>
    </row>
    <row r="32" spans="1:11" s="20" customFormat="1" ht="12.75" customHeight="1">
      <c r="A32" s="229">
        <v>757</v>
      </c>
      <c r="B32" s="169"/>
      <c r="C32" s="164" t="s">
        <v>400</v>
      </c>
      <c r="D32" s="165">
        <v>180000</v>
      </c>
      <c r="E32" s="166">
        <v>180000</v>
      </c>
      <c r="F32" s="165">
        <v>0</v>
      </c>
      <c r="G32" s="166">
        <v>0</v>
      </c>
      <c r="H32" s="165">
        <v>0</v>
      </c>
      <c r="I32" s="166">
        <v>180000</v>
      </c>
      <c r="J32" s="165">
        <v>0</v>
      </c>
      <c r="K32" s="166">
        <v>0</v>
      </c>
    </row>
    <row r="33" spans="1:11" s="20" customFormat="1" ht="13.5" customHeight="1">
      <c r="A33" s="141"/>
      <c r="B33" s="154">
        <v>75818</v>
      </c>
      <c r="C33" s="144" t="s">
        <v>452</v>
      </c>
      <c r="D33" s="156">
        <v>100000</v>
      </c>
      <c r="E33" s="145">
        <v>100000</v>
      </c>
      <c r="F33" s="156"/>
      <c r="G33" s="145"/>
      <c r="H33" s="156"/>
      <c r="I33" s="145"/>
      <c r="J33" s="156"/>
      <c r="K33" s="145"/>
    </row>
    <row r="34" spans="1:11" s="20" customFormat="1" ht="13.5" customHeight="1">
      <c r="A34" s="168">
        <v>758</v>
      </c>
      <c r="B34" s="169"/>
      <c r="C34" s="164" t="s">
        <v>394</v>
      </c>
      <c r="D34" s="165">
        <v>100000</v>
      </c>
      <c r="E34" s="166">
        <v>100000</v>
      </c>
      <c r="F34" s="165">
        <v>0</v>
      </c>
      <c r="G34" s="166">
        <v>0</v>
      </c>
      <c r="H34" s="165">
        <v>0</v>
      </c>
      <c r="I34" s="166">
        <v>0</v>
      </c>
      <c r="J34" s="165">
        <v>0</v>
      </c>
      <c r="K34" s="166">
        <v>0</v>
      </c>
    </row>
    <row r="35" spans="1:11" s="20" customFormat="1" ht="13.5" customHeight="1">
      <c r="A35" s="141"/>
      <c r="B35" s="200">
        <v>80101</v>
      </c>
      <c r="C35" s="228" t="s">
        <v>335</v>
      </c>
      <c r="D35" s="227">
        <v>4664723</v>
      </c>
      <c r="E35" s="227">
        <v>4664723</v>
      </c>
      <c r="F35" s="227">
        <v>3077334</v>
      </c>
      <c r="G35" s="227">
        <v>629532</v>
      </c>
      <c r="H35" s="227"/>
      <c r="I35" s="227"/>
      <c r="J35" s="227"/>
      <c r="K35" s="227"/>
    </row>
    <row r="36" spans="1:11" s="20" customFormat="1" ht="25.5">
      <c r="A36" s="142"/>
      <c r="B36" s="200">
        <v>80103</v>
      </c>
      <c r="C36" s="226" t="s">
        <v>395</v>
      </c>
      <c r="D36" s="227">
        <v>281910</v>
      </c>
      <c r="E36" s="227">
        <v>281910</v>
      </c>
      <c r="F36" s="227">
        <v>194853</v>
      </c>
      <c r="G36" s="227">
        <v>40874</v>
      </c>
      <c r="H36" s="227"/>
      <c r="I36" s="227"/>
      <c r="J36" s="227"/>
      <c r="K36" s="227"/>
    </row>
    <row r="37" spans="1:11" s="20" customFormat="1" ht="12.75" customHeight="1">
      <c r="A37" s="142"/>
      <c r="B37" s="200">
        <v>80104</v>
      </c>
      <c r="C37" s="235" t="s">
        <v>336</v>
      </c>
      <c r="D37" s="227">
        <v>487472</v>
      </c>
      <c r="E37" s="227">
        <v>487472</v>
      </c>
      <c r="F37" s="227">
        <v>313099</v>
      </c>
      <c r="G37" s="227">
        <v>67342</v>
      </c>
      <c r="H37" s="227"/>
      <c r="I37" s="227"/>
      <c r="J37" s="227"/>
      <c r="K37" s="227"/>
    </row>
    <row r="38" spans="1:11" s="20" customFormat="1" ht="12" customHeight="1">
      <c r="A38" s="142"/>
      <c r="B38" s="200">
        <v>80110</v>
      </c>
      <c r="C38" s="235" t="s">
        <v>337</v>
      </c>
      <c r="D38" s="227">
        <v>2028878</v>
      </c>
      <c r="E38" s="227">
        <v>2028878</v>
      </c>
      <c r="F38" s="227">
        <v>1376978</v>
      </c>
      <c r="G38" s="227">
        <v>279200</v>
      </c>
      <c r="H38" s="227"/>
      <c r="I38" s="227"/>
      <c r="J38" s="227"/>
      <c r="K38" s="227"/>
    </row>
    <row r="39" spans="1:11" s="20" customFormat="1" ht="12" customHeight="1">
      <c r="A39" s="142"/>
      <c r="B39" s="200">
        <v>80113</v>
      </c>
      <c r="C39" s="226" t="s">
        <v>453</v>
      </c>
      <c r="D39" s="227">
        <v>126000</v>
      </c>
      <c r="E39" s="227">
        <v>126000</v>
      </c>
      <c r="F39" s="227"/>
      <c r="G39" s="227"/>
      <c r="H39" s="227">
        <v>13000</v>
      </c>
      <c r="I39" s="227"/>
      <c r="J39" s="227"/>
      <c r="K39" s="227"/>
    </row>
    <row r="40" spans="1:11" s="20" customFormat="1" ht="25.5">
      <c r="A40" s="142"/>
      <c r="B40" s="200">
        <v>80114</v>
      </c>
      <c r="C40" s="236" t="s">
        <v>338</v>
      </c>
      <c r="D40" s="227">
        <v>285419</v>
      </c>
      <c r="E40" s="227">
        <v>285419</v>
      </c>
      <c r="F40" s="227">
        <v>214837</v>
      </c>
      <c r="G40" s="227">
        <v>42117</v>
      </c>
      <c r="H40" s="227"/>
      <c r="I40" s="227"/>
      <c r="J40" s="227"/>
      <c r="K40" s="227"/>
    </row>
    <row r="41" spans="1:11" s="20" customFormat="1" ht="25.5">
      <c r="A41" s="142"/>
      <c r="B41" s="200">
        <v>80146</v>
      </c>
      <c r="C41" s="226" t="s">
        <v>396</v>
      </c>
      <c r="D41" s="227">
        <v>39643</v>
      </c>
      <c r="E41" s="227">
        <v>39643</v>
      </c>
      <c r="F41" s="227"/>
      <c r="G41" s="227"/>
      <c r="H41" s="227"/>
      <c r="I41" s="227"/>
      <c r="J41" s="227"/>
      <c r="K41" s="227"/>
    </row>
    <row r="42" spans="1:11" s="20" customFormat="1" ht="12.75" customHeight="1">
      <c r="A42" s="142"/>
      <c r="B42" s="200">
        <v>80195</v>
      </c>
      <c r="C42" s="226" t="s">
        <v>345</v>
      </c>
      <c r="D42" s="227">
        <v>10000</v>
      </c>
      <c r="E42" s="227">
        <v>10000</v>
      </c>
      <c r="F42" s="227"/>
      <c r="G42" s="227"/>
      <c r="H42" s="227"/>
      <c r="I42" s="227"/>
      <c r="J42" s="227"/>
      <c r="K42" s="227"/>
    </row>
    <row r="43" spans="1:11" s="20" customFormat="1" ht="21" customHeight="1">
      <c r="A43" s="168">
        <v>801</v>
      </c>
      <c r="B43" s="168"/>
      <c r="C43" s="167" t="s">
        <v>334</v>
      </c>
      <c r="D43" s="165">
        <f>SUM(D35:D42)</f>
        <v>7924045</v>
      </c>
      <c r="E43" s="166">
        <f>SUM(E35:E42)</f>
        <v>7924045</v>
      </c>
      <c r="F43" s="165">
        <f>SUM(F35:F42)</f>
        <v>5177101</v>
      </c>
      <c r="G43" s="166">
        <f>SUM(G35:G42)</f>
        <v>1059065</v>
      </c>
      <c r="H43" s="165">
        <f>SUM(H39:H41)</f>
        <v>13000</v>
      </c>
      <c r="I43" s="166">
        <v>0</v>
      </c>
      <c r="J43" s="165">
        <v>0</v>
      </c>
      <c r="K43" s="166">
        <v>0</v>
      </c>
    </row>
    <row r="44" spans="1:11" s="20" customFormat="1" ht="13.5" customHeight="1">
      <c r="A44" s="146"/>
      <c r="B44" s="200">
        <v>85153</v>
      </c>
      <c r="C44" s="226" t="s">
        <v>397</v>
      </c>
      <c r="D44" s="227">
        <v>3000</v>
      </c>
      <c r="E44" s="227">
        <v>3000</v>
      </c>
      <c r="F44" s="227"/>
      <c r="G44" s="227"/>
      <c r="H44" s="227"/>
      <c r="I44" s="227"/>
      <c r="J44" s="227"/>
      <c r="K44" s="227"/>
    </row>
    <row r="45" spans="1:11" s="20" customFormat="1" ht="13.5" customHeight="1">
      <c r="A45" s="143"/>
      <c r="B45" s="200">
        <v>85154</v>
      </c>
      <c r="C45" s="226" t="s">
        <v>398</v>
      </c>
      <c r="D45" s="227">
        <v>57000</v>
      </c>
      <c r="E45" s="227">
        <v>57000</v>
      </c>
      <c r="F45" s="227">
        <v>19000</v>
      </c>
      <c r="G45" s="227">
        <v>2250</v>
      </c>
      <c r="H45" s="227"/>
      <c r="I45" s="227"/>
      <c r="J45" s="227"/>
      <c r="K45" s="227"/>
    </row>
    <row r="46" spans="1:11" s="20" customFormat="1" ht="14.25" customHeight="1">
      <c r="A46" s="143"/>
      <c r="B46" s="200">
        <v>85195</v>
      </c>
      <c r="C46" s="226" t="s">
        <v>345</v>
      </c>
      <c r="D46" s="227">
        <v>1000</v>
      </c>
      <c r="E46" s="227">
        <v>1000</v>
      </c>
      <c r="F46" s="227"/>
      <c r="G46" s="227"/>
      <c r="H46" s="227">
        <v>1000</v>
      </c>
      <c r="I46" s="227"/>
      <c r="J46" s="227"/>
      <c r="K46" s="227"/>
    </row>
    <row r="47" spans="1:11" s="20" customFormat="1" ht="15.75" customHeight="1">
      <c r="A47" s="168">
        <v>851</v>
      </c>
      <c r="B47" s="169"/>
      <c r="C47" s="171" t="s">
        <v>399</v>
      </c>
      <c r="D47" s="165">
        <f>SUM(D44:D46)</f>
        <v>61000</v>
      </c>
      <c r="E47" s="166">
        <f>SUM(E44:E46)</f>
        <v>61000</v>
      </c>
      <c r="F47" s="165">
        <v>19000</v>
      </c>
      <c r="G47" s="166">
        <v>2250</v>
      </c>
      <c r="H47" s="165">
        <v>1000</v>
      </c>
      <c r="I47" s="166">
        <v>0</v>
      </c>
      <c r="J47" s="165">
        <v>0</v>
      </c>
      <c r="K47" s="166">
        <v>0</v>
      </c>
    </row>
    <row r="48" spans="1:11" s="20" customFormat="1" ht="13.5" customHeight="1">
      <c r="A48" s="146"/>
      <c r="B48" s="200">
        <v>85202</v>
      </c>
      <c r="C48" s="226" t="s">
        <v>401</v>
      </c>
      <c r="D48" s="227">
        <v>39600</v>
      </c>
      <c r="E48" s="227">
        <v>39600</v>
      </c>
      <c r="F48" s="227"/>
      <c r="G48" s="227"/>
      <c r="H48" s="227"/>
      <c r="I48" s="227"/>
      <c r="J48" s="227"/>
      <c r="K48" s="227"/>
    </row>
    <row r="49" spans="1:11" s="20" customFormat="1" ht="54" customHeight="1">
      <c r="A49" s="143"/>
      <c r="B49" s="200">
        <v>85212</v>
      </c>
      <c r="C49" s="237" t="s">
        <v>340</v>
      </c>
      <c r="D49" s="227">
        <v>3298009</v>
      </c>
      <c r="E49" s="227">
        <v>3298009</v>
      </c>
      <c r="F49" s="227">
        <v>55139</v>
      </c>
      <c r="G49" s="227">
        <v>35942</v>
      </c>
      <c r="H49" s="227"/>
      <c r="I49" s="227"/>
      <c r="J49" s="227"/>
      <c r="K49" s="227"/>
    </row>
    <row r="50" spans="1:11" s="20" customFormat="1" ht="63.75">
      <c r="A50" s="143"/>
      <c r="B50" s="200">
        <v>85213</v>
      </c>
      <c r="C50" s="237" t="s">
        <v>341</v>
      </c>
      <c r="D50" s="227">
        <v>13663</v>
      </c>
      <c r="E50" s="227">
        <v>13663</v>
      </c>
      <c r="F50" s="227"/>
      <c r="G50" s="227">
        <v>13663</v>
      </c>
      <c r="H50" s="227"/>
      <c r="I50" s="227"/>
      <c r="J50" s="227"/>
      <c r="K50" s="227"/>
    </row>
    <row r="51" spans="1:11" s="20" customFormat="1" ht="38.25">
      <c r="A51" s="143"/>
      <c r="B51" s="200">
        <v>85214</v>
      </c>
      <c r="C51" s="237" t="s">
        <v>342</v>
      </c>
      <c r="D51" s="227">
        <v>286681</v>
      </c>
      <c r="E51" s="227">
        <v>286681</v>
      </c>
      <c r="F51" s="227"/>
      <c r="G51" s="227"/>
      <c r="H51" s="227"/>
      <c r="I51" s="227"/>
      <c r="J51" s="227"/>
      <c r="K51" s="227"/>
    </row>
    <row r="52" spans="1:11" s="20" customFormat="1" ht="14.25" customHeight="1">
      <c r="A52" s="143"/>
      <c r="B52" s="200">
        <v>85219</v>
      </c>
      <c r="C52" s="238" t="s">
        <v>343</v>
      </c>
      <c r="D52" s="227">
        <v>223623</v>
      </c>
      <c r="E52" s="227">
        <v>223623</v>
      </c>
      <c r="F52" s="227">
        <v>169361</v>
      </c>
      <c r="G52" s="227">
        <v>33050</v>
      </c>
      <c r="H52" s="227"/>
      <c r="I52" s="227"/>
      <c r="J52" s="227"/>
      <c r="K52" s="227"/>
    </row>
    <row r="53" spans="1:11" s="20" customFormat="1" ht="25.5">
      <c r="A53" s="143"/>
      <c r="B53" s="200">
        <v>85228</v>
      </c>
      <c r="C53" s="237" t="s">
        <v>344</v>
      </c>
      <c r="D53" s="227">
        <v>119266</v>
      </c>
      <c r="E53" s="227">
        <v>119266</v>
      </c>
      <c r="F53" s="227">
        <v>109566</v>
      </c>
      <c r="G53" s="227">
        <v>18454</v>
      </c>
      <c r="H53" s="227"/>
      <c r="I53" s="227"/>
      <c r="J53" s="227"/>
      <c r="K53" s="227"/>
    </row>
    <row r="54" spans="1:11" s="20" customFormat="1" ht="12.75" customHeight="1">
      <c r="A54" s="143"/>
      <c r="B54" s="200">
        <v>85295</v>
      </c>
      <c r="C54" s="238" t="s">
        <v>345</v>
      </c>
      <c r="D54" s="227">
        <v>101444</v>
      </c>
      <c r="E54" s="227">
        <v>101444</v>
      </c>
      <c r="F54" s="227"/>
      <c r="G54" s="227"/>
      <c r="H54" s="227"/>
      <c r="I54" s="227"/>
      <c r="J54" s="227"/>
      <c r="K54" s="227"/>
    </row>
    <row r="55" spans="1:11" s="20" customFormat="1" ht="21" customHeight="1">
      <c r="A55" s="168">
        <v>852</v>
      </c>
      <c r="B55" s="168"/>
      <c r="C55" s="170" t="s">
        <v>339</v>
      </c>
      <c r="D55" s="165">
        <f>SUM(D48:D54)</f>
        <v>4082286</v>
      </c>
      <c r="E55" s="166">
        <f>SUM(E48:E54)</f>
        <v>4082286</v>
      </c>
      <c r="F55" s="165">
        <f>SUM(F48:F54)</f>
        <v>334066</v>
      </c>
      <c r="G55" s="166">
        <f>SUM(G48:G54)</f>
        <v>101109</v>
      </c>
      <c r="H55" s="165">
        <v>0</v>
      </c>
      <c r="I55" s="166">
        <v>0</v>
      </c>
      <c r="J55" s="165">
        <v>0</v>
      </c>
      <c r="K55" s="166">
        <v>0</v>
      </c>
    </row>
    <row r="56" spans="1:11" s="20" customFormat="1" ht="21" customHeight="1">
      <c r="A56" s="146"/>
      <c r="B56" s="154">
        <v>85401</v>
      </c>
      <c r="C56" s="144" t="s">
        <v>402</v>
      </c>
      <c r="D56" s="156">
        <v>47160</v>
      </c>
      <c r="E56" s="145">
        <v>47160</v>
      </c>
      <c r="F56" s="156">
        <v>32952</v>
      </c>
      <c r="G56" s="145">
        <v>6991</v>
      </c>
      <c r="H56" s="156"/>
      <c r="I56" s="145"/>
      <c r="J56" s="156"/>
      <c r="K56" s="145"/>
    </row>
    <row r="57" spans="1:11" s="20" customFormat="1" ht="12.75" customHeight="1">
      <c r="A57" s="168">
        <v>854</v>
      </c>
      <c r="B57" s="169"/>
      <c r="C57" s="164" t="s">
        <v>403</v>
      </c>
      <c r="D57" s="165">
        <v>47160</v>
      </c>
      <c r="E57" s="166">
        <v>47160</v>
      </c>
      <c r="F57" s="165">
        <v>32952</v>
      </c>
      <c r="G57" s="166">
        <v>6991</v>
      </c>
      <c r="H57" s="165"/>
      <c r="I57" s="166"/>
      <c r="J57" s="165"/>
      <c r="K57" s="166"/>
    </row>
    <row r="58" spans="1:11" s="20" customFormat="1" ht="12.75" customHeight="1">
      <c r="A58" s="146"/>
      <c r="B58" s="200">
        <v>90003</v>
      </c>
      <c r="C58" s="226" t="s">
        <v>404</v>
      </c>
      <c r="D58" s="227">
        <v>8000</v>
      </c>
      <c r="E58" s="227">
        <v>8000</v>
      </c>
      <c r="F58" s="227"/>
      <c r="G58" s="227"/>
      <c r="H58" s="227"/>
      <c r="I58" s="227"/>
      <c r="J58" s="227"/>
      <c r="K58" s="227"/>
    </row>
    <row r="59" spans="1:11" s="20" customFormat="1" ht="25.5">
      <c r="A59" s="143"/>
      <c r="B59" s="200">
        <v>90004</v>
      </c>
      <c r="C59" s="226" t="s">
        <v>405</v>
      </c>
      <c r="D59" s="227">
        <v>1500</v>
      </c>
      <c r="E59" s="227">
        <v>1500</v>
      </c>
      <c r="F59" s="227"/>
      <c r="G59" s="227"/>
      <c r="H59" s="227"/>
      <c r="I59" s="227"/>
      <c r="J59" s="227"/>
      <c r="K59" s="227"/>
    </row>
    <row r="60" spans="1:11" s="20" customFormat="1" ht="13.5" customHeight="1">
      <c r="A60" s="143"/>
      <c r="B60" s="200">
        <v>90015</v>
      </c>
      <c r="C60" s="226" t="s">
        <v>406</v>
      </c>
      <c r="D60" s="227">
        <v>480000</v>
      </c>
      <c r="E60" s="227">
        <v>180000</v>
      </c>
      <c r="F60" s="227"/>
      <c r="G60" s="227"/>
      <c r="H60" s="227"/>
      <c r="I60" s="227"/>
      <c r="J60" s="227"/>
      <c r="K60" s="227">
        <v>300000</v>
      </c>
    </row>
    <row r="61" spans="1:11" s="20" customFormat="1" ht="14.25" customHeight="1">
      <c r="A61" s="143"/>
      <c r="B61" s="200">
        <v>90095</v>
      </c>
      <c r="C61" s="226" t="s">
        <v>345</v>
      </c>
      <c r="D61" s="227">
        <v>28000</v>
      </c>
      <c r="E61" s="227">
        <v>28000</v>
      </c>
      <c r="F61" s="227"/>
      <c r="G61" s="227"/>
      <c r="H61" s="227"/>
      <c r="I61" s="227"/>
      <c r="J61" s="227"/>
      <c r="K61" s="227"/>
    </row>
    <row r="62" spans="1:11" s="20" customFormat="1" ht="25.5">
      <c r="A62" s="168">
        <v>900</v>
      </c>
      <c r="B62" s="169"/>
      <c r="C62" s="164" t="s">
        <v>407</v>
      </c>
      <c r="D62" s="165">
        <f>SUM(D58:D61)</f>
        <v>517500</v>
      </c>
      <c r="E62" s="166">
        <f>SUM(E58:E61)</f>
        <v>217500</v>
      </c>
      <c r="F62" s="165">
        <v>0</v>
      </c>
      <c r="G62" s="166">
        <v>0</v>
      </c>
      <c r="H62" s="165">
        <v>0</v>
      </c>
      <c r="I62" s="166">
        <v>0</v>
      </c>
      <c r="J62" s="165">
        <v>0</v>
      </c>
      <c r="K62" s="166">
        <v>300000</v>
      </c>
    </row>
    <row r="63" spans="1:11" s="20" customFormat="1" ht="21" customHeight="1">
      <c r="A63" s="146"/>
      <c r="B63" s="200">
        <v>92116</v>
      </c>
      <c r="C63" s="226" t="s">
        <v>454</v>
      </c>
      <c r="D63" s="227">
        <v>157500</v>
      </c>
      <c r="E63" s="227">
        <v>157500</v>
      </c>
      <c r="F63" s="227"/>
      <c r="G63" s="227"/>
      <c r="H63" s="227">
        <v>157500</v>
      </c>
      <c r="I63" s="227"/>
      <c r="J63" s="227"/>
      <c r="K63" s="227"/>
    </row>
    <row r="64" spans="1:11" s="20" customFormat="1" ht="21" customHeight="1">
      <c r="A64" s="142"/>
      <c r="B64" s="200">
        <v>92195</v>
      </c>
      <c r="C64" s="226" t="s">
        <v>345</v>
      </c>
      <c r="D64" s="227">
        <v>30000</v>
      </c>
      <c r="E64" s="227">
        <v>30000</v>
      </c>
      <c r="F64" s="227"/>
      <c r="G64" s="227"/>
      <c r="H64" s="227"/>
      <c r="I64" s="227"/>
      <c r="J64" s="227"/>
      <c r="K64" s="227"/>
    </row>
    <row r="65" spans="1:11" s="20" customFormat="1" ht="25.5">
      <c r="A65" s="168">
        <v>921</v>
      </c>
      <c r="B65" s="169"/>
      <c r="C65" s="164" t="s">
        <v>455</v>
      </c>
      <c r="D65" s="165">
        <f>SUM(D63:D64)</f>
        <v>187500</v>
      </c>
      <c r="E65" s="166">
        <v>187500</v>
      </c>
      <c r="F65" s="165">
        <v>0</v>
      </c>
      <c r="G65" s="166">
        <v>0</v>
      </c>
      <c r="H65" s="165">
        <v>157500</v>
      </c>
      <c r="I65" s="166">
        <v>0</v>
      </c>
      <c r="J65" s="165">
        <v>0</v>
      </c>
      <c r="K65" s="166">
        <v>0</v>
      </c>
    </row>
    <row r="66" spans="1:11" s="20" customFormat="1" ht="25.5">
      <c r="A66" s="141"/>
      <c r="B66" s="154">
        <v>92605</v>
      </c>
      <c r="C66" s="144" t="s">
        <v>408</v>
      </c>
      <c r="D66" s="156">
        <v>25000</v>
      </c>
      <c r="E66" s="145">
        <v>25000</v>
      </c>
      <c r="F66" s="156">
        <v>1600</v>
      </c>
      <c r="G66" s="145"/>
      <c r="H66" s="156"/>
      <c r="I66" s="145"/>
      <c r="J66" s="156"/>
      <c r="K66" s="145"/>
    </row>
    <row r="67" spans="1:11" s="20" customFormat="1" ht="13.5" customHeight="1">
      <c r="A67" s="168">
        <v>926</v>
      </c>
      <c r="B67" s="169"/>
      <c r="C67" s="164" t="s">
        <v>456</v>
      </c>
      <c r="D67" s="165">
        <v>25000</v>
      </c>
      <c r="E67" s="166">
        <v>25000</v>
      </c>
      <c r="F67" s="165">
        <f>SUM(F66)</f>
        <v>1600</v>
      </c>
      <c r="G67" s="166">
        <v>0</v>
      </c>
      <c r="H67" s="165">
        <v>0</v>
      </c>
      <c r="I67" s="166">
        <v>0</v>
      </c>
      <c r="J67" s="165">
        <v>0</v>
      </c>
      <c r="K67" s="166">
        <v>0</v>
      </c>
    </row>
    <row r="68" spans="1:11" s="22" customFormat="1" ht="24.75" customHeight="1">
      <c r="A68" s="263" t="s">
        <v>25</v>
      </c>
      <c r="B68" s="264"/>
      <c r="C68" s="265"/>
      <c r="D68" s="149">
        <f>SUM(D9,D11,D14,D17,D23,D25,D28,D30,D32,D34,D43,D47,D57,D55,D62,D67,D65)</f>
        <v>17105175</v>
      </c>
      <c r="E68" s="149">
        <f>SUM(E9,E11,E14,E17,E23,E25,E28,E30,E32,E34,E43,E47,E55,E57,E62,E67,E65)</f>
        <v>15406425</v>
      </c>
      <c r="F68" s="157">
        <f>SUM(F23,F25,F28,F30,F43,F55,F57,F67,F47)</f>
        <v>7010059</v>
      </c>
      <c r="G68" s="149">
        <f>SUM(G23,G25,G28,G43,G47,G55,G57)</f>
        <v>1435339</v>
      </c>
      <c r="H68" s="158">
        <f>SUM(H9,H1,H17,H23,H25,H28,H34,H47,H55,H62,H65,H43)</f>
        <v>171500</v>
      </c>
      <c r="I68" s="149">
        <f>SUM(I32,I30,I28)</f>
        <v>180000</v>
      </c>
      <c r="J68" s="158">
        <v>0</v>
      </c>
      <c r="K68" s="149">
        <f>SUM(K9,K14,K23,K62)</f>
        <v>1698750</v>
      </c>
    </row>
  </sheetData>
  <sheetProtection/>
  <mergeCells count="10">
    <mergeCell ref="A68:C68"/>
    <mergeCell ref="A1:K1"/>
    <mergeCell ref="D3:D5"/>
    <mergeCell ref="A3:A5"/>
    <mergeCell ref="C3:C5"/>
    <mergeCell ref="B3:B5"/>
    <mergeCell ref="E3:K3"/>
    <mergeCell ref="F4:J4"/>
    <mergeCell ref="E4:E5"/>
    <mergeCell ref="K4:K5"/>
  </mergeCells>
  <printOptions horizontalCentered="1"/>
  <pageMargins left="0.3937007874015748" right="0.3937007874015748" top="1.1023622047244095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Gminy nr ...............
z dnia ..............................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0"/>
  <sheetViews>
    <sheetView showZeros="0"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12" customWidth="1"/>
    <col min="2" max="2" width="39.75390625" style="0" customWidth="1"/>
    <col min="3" max="3" width="13.25390625" style="0" customWidth="1"/>
    <col min="4" max="5" width="14.875" style="0" bestFit="1" customWidth="1"/>
    <col min="6" max="8" width="13.375" style="0" bestFit="1" customWidth="1"/>
    <col min="9" max="10" width="13.375" style="0" customWidth="1"/>
    <col min="11" max="11" width="13.375" style="0" bestFit="1" customWidth="1"/>
  </cols>
  <sheetData>
    <row r="1" spans="1:11" ht="12.75" customHeight="1">
      <c r="A1" s="305" t="s">
        <v>93</v>
      </c>
      <c r="B1" s="305" t="s">
        <v>61</v>
      </c>
      <c r="C1" s="306"/>
      <c r="D1" s="307"/>
      <c r="E1" s="308" t="s">
        <v>429</v>
      </c>
      <c r="F1" s="306"/>
      <c r="G1" s="306"/>
      <c r="H1" s="306"/>
      <c r="I1" s="306"/>
      <c r="J1" s="306"/>
      <c r="K1" s="307"/>
    </row>
    <row r="2" spans="1:11" ht="12.75">
      <c r="A2" s="305"/>
      <c r="B2" s="305"/>
      <c r="C2" s="88" t="s">
        <v>138</v>
      </c>
      <c r="D2" s="88" t="s">
        <v>139</v>
      </c>
      <c r="E2" s="88" t="s">
        <v>140</v>
      </c>
      <c r="F2" s="88" t="s">
        <v>141</v>
      </c>
      <c r="G2" s="88" t="s">
        <v>17</v>
      </c>
      <c r="H2" s="88" t="s">
        <v>53</v>
      </c>
      <c r="I2" s="88" t="s">
        <v>426</v>
      </c>
      <c r="J2" s="88" t="s">
        <v>427</v>
      </c>
      <c r="K2" s="88" t="s">
        <v>428</v>
      </c>
    </row>
    <row r="3" spans="1:11" ht="12.75">
      <c r="A3" s="89">
        <v>1</v>
      </c>
      <c r="B3" s="89">
        <v>2</v>
      </c>
      <c r="C3" s="89">
        <v>4</v>
      </c>
      <c r="D3" s="89">
        <v>5</v>
      </c>
      <c r="E3" s="89">
        <v>6</v>
      </c>
      <c r="F3" s="89">
        <v>7</v>
      </c>
      <c r="G3" s="89">
        <v>8</v>
      </c>
      <c r="H3" s="89">
        <v>9</v>
      </c>
      <c r="I3" s="89">
        <v>10</v>
      </c>
      <c r="J3" s="89">
        <v>11</v>
      </c>
      <c r="K3" s="89">
        <v>12</v>
      </c>
    </row>
    <row r="4" spans="1:11" s="26" customFormat="1" ht="12.75">
      <c r="A4" s="90">
        <v>1</v>
      </c>
      <c r="B4" s="91" t="s">
        <v>142</v>
      </c>
      <c r="C4" s="92">
        <f>C6+C11</f>
        <v>13597038</v>
      </c>
      <c r="D4" s="93">
        <v>15278448.48</v>
      </c>
      <c r="E4" s="93">
        <v>18143212</v>
      </c>
      <c r="F4" s="92">
        <v>17176306</v>
      </c>
      <c r="G4" s="92">
        <v>18247100</v>
      </c>
      <c r="H4" s="92">
        <v>19158500</v>
      </c>
      <c r="I4" s="92">
        <v>20049300</v>
      </c>
      <c r="J4" s="92">
        <v>20850500</v>
      </c>
      <c r="K4" s="92">
        <v>21632000</v>
      </c>
    </row>
    <row r="5" spans="1:11" ht="12.75">
      <c r="A5" s="94"/>
      <c r="B5" s="95" t="s">
        <v>143</v>
      </c>
      <c r="C5" s="96"/>
      <c r="D5" s="97"/>
      <c r="E5" s="97"/>
      <c r="F5" s="96"/>
      <c r="G5" s="96"/>
      <c r="H5" s="96"/>
      <c r="I5" s="96"/>
      <c r="J5" s="96"/>
      <c r="K5" s="96"/>
    </row>
    <row r="6" spans="1:11" s="102" customFormat="1" ht="12.75">
      <c r="A6" s="98">
        <v>2</v>
      </c>
      <c r="B6" s="99" t="s">
        <v>144</v>
      </c>
      <c r="C6" s="100">
        <f>SUM(C8:C10)</f>
        <v>13165749</v>
      </c>
      <c r="D6" s="101">
        <f>SUM(D8:D10)</f>
        <v>15237022.15</v>
      </c>
      <c r="E6" s="101">
        <f>SUM(E8:E10)</f>
        <v>16860606</v>
      </c>
      <c r="F6" s="100">
        <v>17150706</v>
      </c>
      <c r="G6" s="100">
        <v>18220000</v>
      </c>
      <c r="H6" s="100">
        <v>19130000</v>
      </c>
      <c r="I6" s="100">
        <v>20020000</v>
      </c>
      <c r="J6" s="100">
        <v>20820000</v>
      </c>
      <c r="K6" s="100">
        <v>21600000</v>
      </c>
    </row>
    <row r="7" spans="1:11" ht="12.75">
      <c r="A7" s="94"/>
      <c r="B7" s="95" t="s">
        <v>143</v>
      </c>
      <c r="C7" s="96"/>
      <c r="D7" s="97"/>
      <c r="E7" s="97"/>
      <c r="F7" s="96"/>
      <c r="G7" s="96"/>
      <c r="H7" s="96"/>
      <c r="I7" s="96"/>
      <c r="J7" s="96"/>
      <c r="K7" s="96"/>
    </row>
    <row r="8" spans="1:11" ht="14.25">
      <c r="A8" s="94">
        <v>3</v>
      </c>
      <c r="B8" s="103" t="s">
        <v>193</v>
      </c>
      <c r="C8" s="104">
        <v>2391608</v>
      </c>
      <c r="D8" s="105">
        <v>2675339.25</v>
      </c>
      <c r="E8" s="105">
        <v>2889635</v>
      </c>
      <c r="F8" s="104">
        <v>3497461</v>
      </c>
      <c r="G8" s="104">
        <v>3650000</v>
      </c>
      <c r="H8" s="104">
        <v>3830000</v>
      </c>
      <c r="I8" s="104">
        <v>3950000</v>
      </c>
      <c r="J8" s="104">
        <v>4070000</v>
      </c>
      <c r="K8" s="104">
        <v>4200000</v>
      </c>
    </row>
    <row r="9" spans="1:11" ht="12.75">
      <c r="A9" s="94">
        <v>4</v>
      </c>
      <c r="B9" s="103" t="s">
        <v>145</v>
      </c>
      <c r="C9" s="104">
        <v>7983535</v>
      </c>
      <c r="D9" s="105">
        <v>8683780</v>
      </c>
      <c r="E9" s="105">
        <v>9328787</v>
      </c>
      <c r="F9" s="104">
        <v>9878985</v>
      </c>
      <c r="G9" s="104">
        <v>10570000</v>
      </c>
      <c r="H9" s="104">
        <v>11100000</v>
      </c>
      <c r="I9" s="104">
        <v>11700000</v>
      </c>
      <c r="J9" s="104">
        <v>12250000</v>
      </c>
      <c r="K9" s="104">
        <v>12750000</v>
      </c>
    </row>
    <row r="10" spans="1:11" ht="12.75">
      <c r="A10" s="94">
        <v>5</v>
      </c>
      <c r="B10" s="103" t="s">
        <v>146</v>
      </c>
      <c r="C10" s="104">
        <v>2790606</v>
      </c>
      <c r="D10" s="105">
        <v>3877902.9</v>
      </c>
      <c r="E10" s="105">
        <v>4642184</v>
      </c>
      <c r="F10" s="104">
        <v>3774260</v>
      </c>
      <c r="G10" s="104">
        <v>4000000</v>
      </c>
      <c r="H10" s="104">
        <v>4200000</v>
      </c>
      <c r="I10" s="104">
        <v>4370000</v>
      </c>
      <c r="J10" s="104">
        <v>4500000</v>
      </c>
      <c r="K10" s="104">
        <v>4650000</v>
      </c>
    </row>
    <row r="11" spans="1:11" s="102" customFormat="1" ht="12.75">
      <c r="A11" s="98">
        <v>6</v>
      </c>
      <c r="B11" s="99" t="s">
        <v>147</v>
      </c>
      <c r="C11" s="106">
        <v>431289</v>
      </c>
      <c r="D11" s="107">
        <v>41426.33</v>
      </c>
      <c r="E11" s="106">
        <v>1282606</v>
      </c>
      <c r="F11" s="106">
        <v>25600</v>
      </c>
      <c r="G11" s="106">
        <v>27100</v>
      </c>
      <c r="H11" s="106">
        <v>28500</v>
      </c>
      <c r="I11" s="106">
        <v>29300</v>
      </c>
      <c r="J11" s="106">
        <v>30500</v>
      </c>
      <c r="K11" s="106">
        <v>32000</v>
      </c>
    </row>
    <row r="12" spans="1:11" ht="12.75">
      <c r="A12" s="94"/>
      <c r="B12" s="95" t="s">
        <v>148</v>
      </c>
      <c r="C12" s="104"/>
      <c r="D12" s="105"/>
      <c r="E12" s="105"/>
      <c r="F12" s="104"/>
      <c r="G12" s="104"/>
      <c r="H12" s="104"/>
      <c r="I12" s="104"/>
      <c r="J12" s="104"/>
      <c r="K12" s="104"/>
    </row>
    <row r="13" spans="1:11" ht="12.75">
      <c r="A13" s="94">
        <v>7</v>
      </c>
      <c r="B13" s="103" t="s">
        <v>149</v>
      </c>
      <c r="C13" s="104">
        <v>81000</v>
      </c>
      <c r="D13" s="105">
        <v>2410</v>
      </c>
      <c r="E13" s="105">
        <v>182824</v>
      </c>
      <c r="F13" s="104">
        <v>0</v>
      </c>
      <c r="G13" s="104"/>
      <c r="H13" s="104"/>
      <c r="I13" s="104"/>
      <c r="J13" s="104"/>
      <c r="K13" s="104"/>
    </row>
    <row r="14" spans="1:11" ht="12.75">
      <c r="A14" s="94">
        <v>8</v>
      </c>
      <c r="B14" s="103" t="s">
        <v>150</v>
      </c>
      <c r="C14" s="104">
        <v>329940</v>
      </c>
      <c r="D14" s="105">
        <v>15900</v>
      </c>
      <c r="E14" s="105">
        <v>1071446</v>
      </c>
      <c r="F14" s="104">
        <v>0</v>
      </c>
      <c r="G14" s="104"/>
      <c r="H14" s="104"/>
      <c r="I14" s="104"/>
      <c r="J14" s="104"/>
      <c r="K14" s="104"/>
    </row>
    <row r="15" spans="1:11" s="26" customFormat="1" ht="12.75">
      <c r="A15" s="90">
        <v>9</v>
      </c>
      <c r="B15" s="91" t="s">
        <v>151</v>
      </c>
      <c r="C15" s="92">
        <f>C17+C21</f>
        <v>14920368</v>
      </c>
      <c r="D15" s="93">
        <f>D17+D21</f>
        <v>15360586.85</v>
      </c>
      <c r="E15" s="93">
        <v>18101591</v>
      </c>
      <c r="F15" s="92">
        <v>17105175</v>
      </c>
      <c r="G15" s="92">
        <v>16925678</v>
      </c>
      <c r="H15" s="92">
        <v>18618500</v>
      </c>
      <c r="I15" s="92">
        <v>19749300</v>
      </c>
      <c r="J15" s="92">
        <v>20550500</v>
      </c>
      <c r="K15" s="92">
        <v>21332000</v>
      </c>
    </row>
    <row r="16" spans="1:11" ht="12.75">
      <c r="A16" s="94"/>
      <c r="B16" s="95" t="s">
        <v>143</v>
      </c>
      <c r="C16" s="96"/>
      <c r="D16" s="97"/>
      <c r="E16" s="97"/>
      <c r="F16" s="96"/>
      <c r="G16" s="96"/>
      <c r="H16" s="96"/>
      <c r="I16" s="96"/>
      <c r="J16" s="96"/>
      <c r="K16" s="96"/>
    </row>
    <row r="17" spans="1:11" s="102" customFormat="1" ht="12.75">
      <c r="A17" s="98">
        <v>10</v>
      </c>
      <c r="B17" s="99" t="s">
        <v>152</v>
      </c>
      <c r="C17" s="106">
        <v>13604338</v>
      </c>
      <c r="D17" s="107">
        <v>13859958.03</v>
      </c>
      <c r="E17" s="107">
        <v>16164809</v>
      </c>
      <c r="F17" s="106">
        <v>15406425</v>
      </c>
      <c r="G17" s="106">
        <v>16020678</v>
      </c>
      <c r="H17" s="106">
        <v>16800000</v>
      </c>
      <c r="I17" s="106">
        <v>17640000</v>
      </c>
      <c r="J17" s="106">
        <v>18350000</v>
      </c>
      <c r="K17" s="106">
        <v>19000000</v>
      </c>
    </row>
    <row r="18" spans="1:11" ht="12.75">
      <c r="A18" s="94"/>
      <c r="B18" s="95" t="s">
        <v>148</v>
      </c>
      <c r="C18" s="104"/>
      <c r="D18" s="105"/>
      <c r="E18" s="105"/>
      <c r="F18" s="104"/>
      <c r="G18" s="104"/>
      <c r="H18" s="104"/>
      <c r="I18" s="104"/>
      <c r="J18" s="104"/>
      <c r="K18" s="104"/>
    </row>
    <row r="19" spans="1:11" ht="12.75">
      <c r="A19" s="94">
        <v>11</v>
      </c>
      <c r="B19" s="103" t="s">
        <v>153</v>
      </c>
      <c r="C19" s="104">
        <v>188918</v>
      </c>
      <c r="D19" s="105">
        <v>154368.61</v>
      </c>
      <c r="E19" s="105">
        <v>200000</v>
      </c>
      <c r="F19" s="104">
        <v>180000</v>
      </c>
      <c r="G19" s="104">
        <v>160000</v>
      </c>
      <c r="H19" s="104">
        <v>100000</v>
      </c>
      <c r="I19" s="104">
        <v>50000</v>
      </c>
      <c r="J19" s="104">
        <v>30000</v>
      </c>
      <c r="K19" s="104">
        <v>15000</v>
      </c>
    </row>
    <row r="20" spans="1:11" ht="12.75">
      <c r="A20" s="94">
        <v>12</v>
      </c>
      <c r="B20" s="103" t="s">
        <v>154</v>
      </c>
      <c r="C20" s="104">
        <v>0</v>
      </c>
      <c r="D20" s="105"/>
      <c r="E20" s="105"/>
      <c r="F20" s="104"/>
      <c r="G20" s="104"/>
      <c r="H20" s="104"/>
      <c r="I20" s="104"/>
      <c r="J20" s="104"/>
      <c r="K20" s="104"/>
    </row>
    <row r="21" spans="1:11" s="102" customFormat="1" ht="12.75">
      <c r="A21" s="98">
        <v>13</v>
      </c>
      <c r="B21" s="99" t="s">
        <v>155</v>
      </c>
      <c r="C21" s="106">
        <v>1316030</v>
      </c>
      <c r="D21" s="107">
        <v>1500628.82</v>
      </c>
      <c r="E21" s="107">
        <v>1936782</v>
      </c>
      <c r="F21" s="106">
        <v>1698750</v>
      </c>
      <c r="G21" s="106">
        <v>905000</v>
      </c>
      <c r="H21" s="106">
        <v>1818500</v>
      </c>
      <c r="I21" s="106">
        <v>2109300</v>
      </c>
      <c r="J21" s="106">
        <v>2200500</v>
      </c>
      <c r="K21" s="106">
        <v>2332000</v>
      </c>
    </row>
    <row r="22" spans="1:11" ht="12.75">
      <c r="A22" s="94">
        <v>14</v>
      </c>
      <c r="B22" s="108" t="s">
        <v>156</v>
      </c>
      <c r="C22" s="96">
        <f aca="true" t="shared" si="0" ref="C22:K22">C4-C15</f>
        <v>-1323330</v>
      </c>
      <c r="D22" s="97">
        <f t="shared" si="0"/>
        <v>-82138.36999999918</v>
      </c>
      <c r="E22" s="97">
        <f t="shared" si="0"/>
        <v>41621</v>
      </c>
      <c r="F22" s="96">
        <f t="shared" si="0"/>
        <v>71131</v>
      </c>
      <c r="G22" s="96">
        <f t="shared" si="0"/>
        <v>1321422</v>
      </c>
      <c r="H22" s="96">
        <f t="shared" si="0"/>
        <v>540000</v>
      </c>
      <c r="I22" s="96">
        <v>300000</v>
      </c>
      <c r="J22" s="96"/>
      <c r="K22" s="96">
        <f t="shared" si="0"/>
        <v>300000</v>
      </c>
    </row>
    <row r="23" spans="1:11" ht="12.75">
      <c r="A23" s="94">
        <v>15</v>
      </c>
      <c r="B23" s="108" t="s">
        <v>157</v>
      </c>
      <c r="C23" s="96">
        <f aca="true" t="shared" si="1" ref="C23:K23">C24-C40</f>
        <v>349195</v>
      </c>
      <c r="D23" s="97">
        <f t="shared" si="1"/>
        <v>479601</v>
      </c>
      <c r="E23" s="97">
        <f t="shared" si="1"/>
        <v>-41621</v>
      </c>
      <c r="F23" s="96">
        <f t="shared" si="1"/>
        <v>-71128</v>
      </c>
      <c r="G23" s="96">
        <f t="shared" si="1"/>
        <v>-1321422</v>
      </c>
      <c r="H23" s="96">
        <f t="shared" si="1"/>
        <v>-540000</v>
      </c>
      <c r="I23" s="96">
        <v>-300000</v>
      </c>
      <c r="J23" s="96"/>
      <c r="K23" s="96">
        <f t="shared" si="1"/>
        <v>-300000</v>
      </c>
    </row>
    <row r="24" spans="1:11" ht="14.25">
      <c r="A24" s="94">
        <v>16</v>
      </c>
      <c r="B24" s="108" t="s">
        <v>194</v>
      </c>
      <c r="C24" s="96">
        <f aca="true" t="shared" si="2" ref="C24:K24">C26+C29+C30+C31+C34+C37+C38+C39</f>
        <v>1212425</v>
      </c>
      <c r="D24" s="97">
        <f t="shared" si="2"/>
        <v>1512926</v>
      </c>
      <c r="E24" s="97">
        <f t="shared" si="2"/>
        <v>1809106</v>
      </c>
      <c r="F24" s="96">
        <f t="shared" si="2"/>
        <v>1335900</v>
      </c>
      <c r="G24" s="96">
        <f t="shared" si="2"/>
        <v>0</v>
      </c>
      <c r="H24" s="96">
        <f t="shared" si="2"/>
        <v>0</v>
      </c>
      <c r="I24" s="96"/>
      <c r="J24" s="96"/>
      <c r="K24" s="96">
        <f t="shared" si="2"/>
        <v>0</v>
      </c>
    </row>
    <row r="25" spans="1:11" ht="12.75">
      <c r="A25" s="94"/>
      <c r="B25" s="95" t="s">
        <v>143</v>
      </c>
      <c r="C25" s="96"/>
      <c r="D25" s="97"/>
      <c r="E25" s="97"/>
      <c r="F25" s="96"/>
      <c r="G25" s="96"/>
      <c r="H25" s="96"/>
      <c r="I25" s="96"/>
      <c r="J25" s="96"/>
      <c r="K25" s="96"/>
    </row>
    <row r="26" spans="1:11" ht="12.75" customHeight="1">
      <c r="A26" s="94">
        <v>17</v>
      </c>
      <c r="B26" s="95" t="s">
        <v>158</v>
      </c>
      <c r="C26" s="104">
        <v>976809</v>
      </c>
      <c r="D26" s="105">
        <v>1171031</v>
      </c>
      <c r="E26" s="105">
        <v>1411644</v>
      </c>
      <c r="F26" s="104">
        <v>1335900</v>
      </c>
      <c r="G26" s="104"/>
      <c r="H26" s="104"/>
      <c r="I26" s="104"/>
      <c r="J26" s="104"/>
      <c r="K26" s="104">
        <v>0</v>
      </c>
    </row>
    <row r="27" spans="1:11" ht="12.75" customHeight="1">
      <c r="A27" s="94"/>
      <c r="B27" s="95" t="s">
        <v>5</v>
      </c>
      <c r="C27" s="104"/>
      <c r="D27" s="105"/>
      <c r="E27" s="105"/>
      <c r="F27" s="104"/>
      <c r="G27" s="104"/>
      <c r="H27" s="104"/>
      <c r="I27" s="104"/>
      <c r="J27" s="104"/>
      <c r="K27" s="104"/>
    </row>
    <row r="28" spans="1:11" ht="51">
      <c r="A28" s="94">
        <v>18</v>
      </c>
      <c r="B28" s="95" t="s">
        <v>159</v>
      </c>
      <c r="C28" s="104"/>
      <c r="D28" s="105">
        <v>871040</v>
      </c>
      <c r="E28" s="105"/>
      <c r="F28" s="104"/>
      <c r="G28" s="104"/>
      <c r="H28" s="104"/>
      <c r="I28" s="104"/>
      <c r="J28" s="104"/>
      <c r="K28" s="104"/>
    </row>
    <row r="29" spans="1:11" ht="12.75">
      <c r="A29" s="94">
        <v>19</v>
      </c>
      <c r="B29" s="95" t="s">
        <v>160</v>
      </c>
      <c r="C29" s="104"/>
      <c r="D29" s="105"/>
      <c r="E29" s="105"/>
      <c r="F29" s="104"/>
      <c r="G29" s="104"/>
      <c r="H29" s="104"/>
      <c r="I29" s="104"/>
      <c r="J29" s="104"/>
      <c r="K29" s="104"/>
    </row>
    <row r="30" spans="1:11" ht="12.75">
      <c r="A30" s="94">
        <v>20</v>
      </c>
      <c r="B30" s="95" t="s">
        <v>161</v>
      </c>
      <c r="C30" s="104"/>
      <c r="D30" s="105"/>
      <c r="E30" s="105"/>
      <c r="F30" s="104"/>
      <c r="G30" s="104"/>
      <c r="H30" s="104"/>
      <c r="I30" s="104"/>
      <c r="J30" s="104"/>
      <c r="K30" s="104"/>
    </row>
    <row r="31" spans="1:11" ht="12.75">
      <c r="A31" s="94">
        <v>21</v>
      </c>
      <c r="B31" s="95" t="s">
        <v>162</v>
      </c>
      <c r="C31" s="104"/>
      <c r="D31" s="105"/>
      <c r="E31" s="105"/>
      <c r="F31" s="104"/>
      <c r="G31" s="104"/>
      <c r="H31" s="104"/>
      <c r="I31" s="104"/>
      <c r="J31" s="104"/>
      <c r="K31" s="104"/>
    </row>
    <row r="32" spans="1:11" ht="12.75">
      <c r="A32" s="94"/>
      <c r="B32" s="95" t="s">
        <v>5</v>
      </c>
      <c r="C32" s="104"/>
      <c r="D32" s="105"/>
      <c r="E32" s="105"/>
      <c r="F32" s="104"/>
      <c r="G32" s="104"/>
      <c r="H32" s="104"/>
      <c r="I32" s="104"/>
      <c r="J32" s="104"/>
      <c r="K32" s="104"/>
    </row>
    <row r="33" spans="1:11" ht="51">
      <c r="A33" s="94">
        <v>22</v>
      </c>
      <c r="B33" s="95" t="s">
        <v>159</v>
      </c>
      <c r="C33" s="104"/>
      <c r="D33" s="105"/>
      <c r="E33" s="105"/>
      <c r="F33" s="104"/>
      <c r="G33" s="104"/>
      <c r="H33" s="104"/>
      <c r="I33" s="104"/>
      <c r="J33" s="104"/>
      <c r="K33" s="104"/>
    </row>
    <row r="34" spans="1:11" ht="25.5">
      <c r="A34" s="94">
        <v>23</v>
      </c>
      <c r="B34" s="95" t="s">
        <v>163</v>
      </c>
      <c r="C34" s="104"/>
      <c r="D34" s="105"/>
      <c r="E34" s="105"/>
      <c r="F34" s="104"/>
      <c r="G34" s="104"/>
      <c r="H34" s="104"/>
      <c r="I34" s="104"/>
      <c r="J34" s="104"/>
      <c r="K34" s="104"/>
    </row>
    <row r="35" spans="1:11" ht="12.75">
      <c r="A35" s="94"/>
      <c r="B35" s="95" t="s">
        <v>5</v>
      </c>
      <c r="C35" s="104"/>
      <c r="D35" s="105"/>
      <c r="E35" s="105"/>
      <c r="F35" s="104"/>
      <c r="G35" s="104"/>
      <c r="H35" s="104"/>
      <c r="I35" s="104"/>
      <c r="J35" s="104"/>
      <c r="K35" s="104"/>
    </row>
    <row r="36" spans="1:11" ht="51">
      <c r="A36" s="94">
        <v>24</v>
      </c>
      <c r="B36" s="95" t="s">
        <v>159</v>
      </c>
      <c r="C36" s="104"/>
      <c r="D36" s="105"/>
      <c r="E36" s="105"/>
      <c r="F36" s="104"/>
      <c r="G36" s="104"/>
      <c r="H36" s="104"/>
      <c r="I36" s="104"/>
      <c r="J36" s="104"/>
      <c r="K36" s="104"/>
    </row>
    <row r="37" spans="1:11" ht="12.75">
      <c r="A37" s="94">
        <v>25</v>
      </c>
      <c r="B37" s="109" t="s">
        <v>164</v>
      </c>
      <c r="C37" s="104"/>
      <c r="D37" s="105"/>
      <c r="E37" s="105"/>
      <c r="F37" s="104"/>
      <c r="G37" s="104"/>
      <c r="H37" s="104"/>
      <c r="I37" s="104"/>
      <c r="J37" s="104"/>
      <c r="K37" s="104"/>
    </row>
    <row r="38" spans="1:11" ht="12.75">
      <c r="A38" s="94">
        <v>26</v>
      </c>
      <c r="B38" s="95" t="s">
        <v>165</v>
      </c>
      <c r="C38" s="104">
        <v>235616</v>
      </c>
      <c r="D38" s="105">
        <v>341895</v>
      </c>
      <c r="E38" s="105">
        <v>397462</v>
      </c>
      <c r="F38" s="104"/>
      <c r="G38" s="104"/>
      <c r="H38" s="104"/>
      <c r="I38" s="104"/>
      <c r="J38" s="104"/>
      <c r="K38" s="104"/>
    </row>
    <row r="39" spans="1:11" ht="12.75">
      <c r="A39" s="94">
        <v>27</v>
      </c>
      <c r="B39" s="95" t="s">
        <v>166</v>
      </c>
      <c r="C39" s="104"/>
      <c r="D39" s="105"/>
      <c r="E39" s="105"/>
      <c r="F39" s="104"/>
      <c r="G39" s="104"/>
      <c r="H39" s="104"/>
      <c r="I39" s="104"/>
      <c r="J39" s="104"/>
      <c r="K39" s="104"/>
    </row>
    <row r="40" spans="1:11" ht="14.25">
      <c r="A40" s="94">
        <v>28</v>
      </c>
      <c r="B40" s="108" t="s">
        <v>195</v>
      </c>
      <c r="C40" s="96">
        <v>863230</v>
      </c>
      <c r="D40" s="97">
        <f>D42+D45+D46+D47+D50+D53</f>
        <v>1033325</v>
      </c>
      <c r="E40" s="97">
        <f>E42+E45+E46+E47+E50+E53</f>
        <v>1850727</v>
      </c>
      <c r="F40" s="96">
        <v>1407028</v>
      </c>
      <c r="G40" s="96">
        <v>1321422</v>
      </c>
      <c r="H40" s="96">
        <v>540000</v>
      </c>
      <c r="I40" s="96">
        <v>300000</v>
      </c>
      <c r="J40" s="96">
        <v>300000</v>
      </c>
      <c r="K40" s="96">
        <v>300000</v>
      </c>
    </row>
    <row r="41" spans="1:11" ht="12.75">
      <c r="A41" s="94"/>
      <c r="B41" s="95" t="s">
        <v>143</v>
      </c>
      <c r="C41" s="96"/>
      <c r="D41" s="97"/>
      <c r="E41" s="97"/>
      <c r="F41" s="96"/>
      <c r="G41" s="96"/>
      <c r="H41" s="96"/>
      <c r="I41" s="96"/>
      <c r="J41" s="96"/>
      <c r="K41" s="96"/>
    </row>
    <row r="42" spans="1:11" ht="25.5">
      <c r="A42" s="94">
        <v>29</v>
      </c>
      <c r="B42" s="95" t="s">
        <v>167</v>
      </c>
      <c r="C42" s="104">
        <v>863230</v>
      </c>
      <c r="D42" s="105">
        <v>1033325</v>
      </c>
      <c r="E42" s="105">
        <v>1850727</v>
      </c>
      <c r="F42" s="104">
        <v>1407028</v>
      </c>
      <c r="G42" s="104">
        <v>1321422</v>
      </c>
      <c r="H42" s="104">
        <v>540000</v>
      </c>
      <c r="I42" s="104">
        <v>300000</v>
      </c>
      <c r="J42" s="104">
        <v>300000</v>
      </c>
      <c r="K42" s="104">
        <v>300000</v>
      </c>
    </row>
    <row r="43" spans="1:11" ht="12.75">
      <c r="A43" s="94"/>
      <c r="B43" s="95" t="s">
        <v>5</v>
      </c>
      <c r="C43" s="104"/>
      <c r="D43" s="105"/>
      <c r="E43" s="105"/>
      <c r="F43" s="104"/>
      <c r="G43" s="104"/>
      <c r="H43" s="104"/>
      <c r="I43" s="104"/>
      <c r="J43" s="104"/>
      <c r="K43" s="104"/>
    </row>
    <row r="44" spans="1:11" ht="51">
      <c r="A44" s="94">
        <v>30</v>
      </c>
      <c r="B44" s="95" t="s">
        <v>159</v>
      </c>
      <c r="C44" s="104"/>
      <c r="D44" s="105"/>
      <c r="E44" s="105">
        <v>761240</v>
      </c>
      <c r="F44" s="104"/>
      <c r="G44" s="104"/>
      <c r="H44" s="104"/>
      <c r="I44" s="104"/>
      <c r="J44" s="104"/>
      <c r="K44" s="104"/>
    </row>
    <row r="45" spans="1:11" ht="12.75">
      <c r="A45" s="94">
        <v>31</v>
      </c>
      <c r="B45" s="95" t="s">
        <v>168</v>
      </c>
      <c r="C45" s="104"/>
      <c r="D45" s="105"/>
      <c r="E45" s="105"/>
      <c r="F45" s="104"/>
      <c r="G45" s="104"/>
      <c r="H45" s="104"/>
      <c r="I45" s="104"/>
      <c r="J45" s="104"/>
      <c r="K45" s="104"/>
    </row>
    <row r="46" spans="1:11" ht="12.75">
      <c r="A46" s="94">
        <v>32</v>
      </c>
      <c r="B46" s="95" t="s">
        <v>169</v>
      </c>
      <c r="C46" s="104"/>
      <c r="D46" s="105"/>
      <c r="E46" s="105"/>
      <c r="F46" s="104"/>
      <c r="G46" s="104"/>
      <c r="H46" s="104"/>
      <c r="I46" s="104"/>
      <c r="J46" s="104"/>
      <c r="K46" s="104"/>
    </row>
    <row r="47" spans="1:11" ht="12.75">
      <c r="A47" s="94">
        <v>33</v>
      </c>
      <c r="B47" s="95" t="s">
        <v>170</v>
      </c>
      <c r="C47" s="104"/>
      <c r="D47" s="105"/>
      <c r="E47" s="105"/>
      <c r="F47" s="104"/>
      <c r="G47" s="104"/>
      <c r="H47" s="104"/>
      <c r="I47" s="104"/>
      <c r="J47" s="104"/>
      <c r="K47" s="104"/>
    </row>
    <row r="48" spans="1:11" ht="12.75">
      <c r="A48" s="94"/>
      <c r="B48" s="95" t="s">
        <v>5</v>
      </c>
      <c r="C48" s="104"/>
      <c r="D48" s="105"/>
      <c r="E48" s="105"/>
      <c r="F48" s="104"/>
      <c r="G48" s="104"/>
      <c r="H48" s="104"/>
      <c r="I48" s="104"/>
      <c r="J48" s="104"/>
      <c r="K48" s="104"/>
    </row>
    <row r="49" spans="1:11" ht="51">
      <c r="A49" s="94">
        <v>34</v>
      </c>
      <c r="B49" s="95" t="s">
        <v>159</v>
      </c>
      <c r="C49" s="104"/>
      <c r="D49" s="105"/>
      <c r="E49" s="105"/>
      <c r="F49" s="104"/>
      <c r="G49" s="104"/>
      <c r="H49" s="104"/>
      <c r="I49" s="104"/>
      <c r="J49" s="104"/>
      <c r="K49" s="104"/>
    </row>
    <row r="50" spans="1:11" ht="12.75">
      <c r="A50" s="94">
        <v>35</v>
      </c>
      <c r="B50" s="95" t="s">
        <v>171</v>
      </c>
      <c r="C50" s="104"/>
      <c r="D50" s="105"/>
      <c r="E50" s="105"/>
      <c r="F50" s="104"/>
      <c r="G50" s="104"/>
      <c r="H50" s="104"/>
      <c r="I50" s="104"/>
      <c r="J50" s="104"/>
      <c r="K50" s="104"/>
    </row>
    <row r="51" spans="1:11" ht="12.75">
      <c r="A51" s="94"/>
      <c r="B51" s="95" t="s">
        <v>5</v>
      </c>
      <c r="C51" s="104"/>
      <c r="D51" s="105"/>
      <c r="E51" s="105"/>
      <c r="F51" s="104"/>
      <c r="G51" s="104"/>
      <c r="H51" s="104"/>
      <c r="I51" s="104"/>
      <c r="J51" s="104"/>
      <c r="K51" s="104"/>
    </row>
    <row r="52" spans="1:11" ht="51">
      <c r="A52" s="94">
        <v>36</v>
      </c>
      <c r="B52" s="95" t="s">
        <v>159</v>
      </c>
      <c r="C52" s="104"/>
      <c r="D52" s="105"/>
      <c r="E52" s="105"/>
      <c r="F52" s="104"/>
      <c r="G52" s="104"/>
      <c r="H52" s="104"/>
      <c r="I52" s="104"/>
      <c r="J52" s="104"/>
      <c r="K52" s="104"/>
    </row>
    <row r="53" spans="1:11" ht="12.75">
      <c r="A53" s="94">
        <v>37</v>
      </c>
      <c r="B53" s="95" t="s">
        <v>172</v>
      </c>
      <c r="C53" s="104"/>
      <c r="D53" s="105"/>
      <c r="E53" s="105"/>
      <c r="F53" s="104"/>
      <c r="G53" s="104"/>
      <c r="H53" s="104"/>
      <c r="I53" s="104"/>
      <c r="J53" s="104"/>
      <c r="K53" s="104"/>
    </row>
    <row r="54" spans="1:11" ht="14.25">
      <c r="A54" s="94">
        <v>38</v>
      </c>
      <c r="B54" s="108" t="s">
        <v>196</v>
      </c>
      <c r="C54" s="96">
        <f aca="true" t="shared" si="3" ref="C54:K54">C56+C59+C62+C65+C66</f>
        <v>3133927</v>
      </c>
      <c r="D54" s="96">
        <f t="shared" si="3"/>
        <v>3271633</v>
      </c>
      <c r="E54" s="96">
        <f t="shared" si="3"/>
        <v>2832550</v>
      </c>
      <c r="F54" s="96">
        <f t="shared" si="3"/>
        <v>2761422</v>
      </c>
      <c r="G54" s="96">
        <f t="shared" si="3"/>
        <v>1440000</v>
      </c>
      <c r="H54" s="96">
        <f t="shared" si="3"/>
        <v>900000</v>
      </c>
      <c r="I54" s="96">
        <f t="shared" si="3"/>
        <v>600000</v>
      </c>
      <c r="J54" s="96">
        <f t="shared" si="3"/>
        <v>300000</v>
      </c>
      <c r="K54" s="96">
        <f t="shared" si="3"/>
        <v>0</v>
      </c>
    </row>
    <row r="55" spans="1:11" ht="12.75">
      <c r="A55" s="94"/>
      <c r="B55" s="95" t="s">
        <v>143</v>
      </c>
      <c r="C55" s="96"/>
      <c r="D55" s="97"/>
      <c r="E55" s="97"/>
      <c r="F55" s="96"/>
      <c r="G55" s="96"/>
      <c r="H55" s="96"/>
      <c r="I55" s="96"/>
      <c r="J55" s="96"/>
      <c r="K55" s="96"/>
    </row>
    <row r="56" spans="1:11" ht="25.5">
      <c r="A56" s="94">
        <v>39</v>
      </c>
      <c r="B56" s="95" t="s">
        <v>173</v>
      </c>
      <c r="C56" s="104">
        <v>3133927</v>
      </c>
      <c r="D56" s="105">
        <v>3271633</v>
      </c>
      <c r="E56" s="105">
        <f aca="true" t="shared" si="4" ref="E56:K56">D56+E26-E42</f>
        <v>2832550</v>
      </c>
      <c r="F56" s="104">
        <f t="shared" si="4"/>
        <v>2761422</v>
      </c>
      <c r="G56" s="104">
        <f t="shared" si="4"/>
        <v>1440000</v>
      </c>
      <c r="H56" s="104">
        <f t="shared" si="4"/>
        <v>900000</v>
      </c>
      <c r="I56" s="104">
        <f t="shared" si="4"/>
        <v>600000</v>
      </c>
      <c r="J56" s="104">
        <f t="shared" si="4"/>
        <v>300000</v>
      </c>
      <c r="K56" s="104">
        <f t="shared" si="4"/>
        <v>0</v>
      </c>
    </row>
    <row r="57" spans="1:11" ht="12.75">
      <c r="A57" s="94"/>
      <c r="B57" s="95" t="s">
        <v>5</v>
      </c>
      <c r="C57" s="104"/>
      <c r="D57" s="105"/>
      <c r="E57" s="105"/>
      <c r="F57" s="104"/>
      <c r="G57" s="104"/>
      <c r="H57" s="104"/>
      <c r="I57" s="104"/>
      <c r="J57" s="104"/>
      <c r="K57" s="104"/>
    </row>
    <row r="58" spans="1:11" ht="51">
      <c r="A58" s="94">
        <v>40</v>
      </c>
      <c r="B58" s="95" t="s">
        <v>159</v>
      </c>
      <c r="C58" s="104"/>
      <c r="D58" s="105"/>
      <c r="E58" s="105"/>
      <c r="F58" s="104"/>
      <c r="G58" s="104"/>
      <c r="H58" s="104"/>
      <c r="I58" s="104"/>
      <c r="J58" s="104"/>
      <c r="K58" s="104"/>
    </row>
    <row r="59" spans="1:11" ht="12.75">
      <c r="A59" s="94">
        <v>41</v>
      </c>
      <c r="B59" s="95" t="s">
        <v>174</v>
      </c>
      <c r="C59" s="104"/>
      <c r="D59" s="105"/>
      <c r="E59" s="105"/>
      <c r="F59" s="104"/>
      <c r="G59" s="104"/>
      <c r="H59" s="104"/>
      <c r="I59" s="104"/>
      <c r="J59" s="104"/>
      <c r="K59" s="104"/>
    </row>
    <row r="60" spans="1:11" ht="12.75">
      <c r="A60" s="94"/>
      <c r="B60" s="95" t="s">
        <v>5</v>
      </c>
      <c r="C60" s="104"/>
      <c r="D60" s="105"/>
      <c r="E60" s="105"/>
      <c r="F60" s="104"/>
      <c r="G60" s="104"/>
      <c r="H60" s="104"/>
      <c r="I60" s="104"/>
      <c r="J60" s="104"/>
      <c r="K60" s="104"/>
    </row>
    <row r="61" spans="1:11" ht="51">
      <c r="A61" s="94">
        <v>42</v>
      </c>
      <c r="B61" s="95" t="s">
        <v>159</v>
      </c>
      <c r="C61" s="104"/>
      <c r="D61" s="105"/>
      <c r="E61" s="105"/>
      <c r="F61" s="104"/>
      <c r="G61" s="104"/>
      <c r="H61" s="104"/>
      <c r="I61" s="104"/>
      <c r="J61" s="104"/>
      <c r="K61" s="104"/>
    </row>
    <row r="62" spans="1:11" ht="12.75">
      <c r="A62" s="94">
        <v>43</v>
      </c>
      <c r="B62" s="95" t="s">
        <v>175</v>
      </c>
      <c r="C62" s="104"/>
      <c r="D62" s="105"/>
      <c r="E62" s="105"/>
      <c r="F62" s="104"/>
      <c r="G62" s="104"/>
      <c r="H62" s="104"/>
      <c r="I62" s="104"/>
      <c r="J62" s="104"/>
      <c r="K62" s="104"/>
    </row>
    <row r="63" spans="1:11" ht="12.75">
      <c r="A63" s="94"/>
      <c r="B63" s="95" t="s">
        <v>5</v>
      </c>
      <c r="C63" s="104"/>
      <c r="D63" s="105"/>
      <c r="E63" s="105"/>
      <c r="F63" s="104"/>
      <c r="G63" s="104"/>
      <c r="H63" s="104"/>
      <c r="I63" s="104"/>
      <c r="J63" s="104"/>
      <c r="K63" s="104"/>
    </row>
    <row r="64" spans="1:11" ht="51">
      <c r="A64" s="94">
        <v>44</v>
      </c>
      <c r="B64" s="95" t="s">
        <v>159</v>
      </c>
      <c r="C64" s="104"/>
      <c r="D64" s="105"/>
      <c r="E64" s="105"/>
      <c r="F64" s="104"/>
      <c r="G64" s="104"/>
      <c r="H64" s="104"/>
      <c r="I64" s="104"/>
      <c r="J64" s="104"/>
      <c r="K64" s="104"/>
    </row>
    <row r="65" spans="1:11" ht="14.25">
      <c r="A65" s="94">
        <v>45</v>
      </c>
      <c r="B65" s="95" t="s">
        <v>197</v>
      </c>
      <c r="C65" s="104"/>
      <c r="D65" s="105"/>
      <c r="E65" s="105"/>
      <c r="F65" s="104"/>
      <c r="G65" s="104"/>
      <c r="H65" s="104"/>
      <c r="I65" s="104"/>
      <c r="J65" s="104"/>
      <c r="K65" s="104"/>
    </row>
    <row r="66" spans="1:11" ht="12.75">
      <c r="A66" s="94">
        <v>46</v>
      </c>
      <c r="B66" s="95" t="s">
        <v>176</v>
      </c>
      <c r="C66" s="104"/>
      <c r="D66" s="105"/>
      <c r="E66" s="105"/>
      <c r="F66" s="104"/>
      <c r="G66" s="104"/>
      <c r="H66" s="104"/>
      <c r="I66" s="104"/>
      <c r="J66" s="104"/>
      <c r="K66" s="104"/>
    </row>
    <row r="67" spans="1:11" ht="12.75">
      <c r="A67" s="94"/>
      <c r="B67" s="95" t="s">
        <v>5</v>
      </c>
      <c r="C67" s="104"/>
      <c r="D67" s="105"/>
      <c r="E67" s="105"/>
      <c r="F67" s="104"/>
      <c r="G67" s="104"/>
      <c r="H67" s="104"/>
      <c r="I67" s="104"/>
      <c r="J67" s="104"/>
      <c r="K67" s="104"/>
    </row>
    <row r="68" spans="1:11" ht="12.75">
      <c r="A68" s="94">
        <v>47</v>
      </c>
      <c r="B68" s="95" t="s">
        <v>177</v>
      </c>
      <c r="C68" s="104"/>
      <c r="D68" s="105"/>
      <c r="E68" s="105"/>
      <c r="F68" s="104"/>
      <c r="G68" s="104"/>
      <c r="H68" s="104"/>
      <c r="I68" s="104"/>
      <c r="J68" s="104"/>
      <c r="K68" s="104"/>
    </row>
    <row r="69" spans="1:11" ht="12.75">
      <c r="A69" s="94">
        <v>48</v>
      </c>
      <c r="B69" s="95" t="s">
        <v>178</v>
      </c>
      <c r="C69" s="104"/>
      <c r="D69" s="105"/>
      <c r="E69" s="105"/>
      <c r="F69" s="104"/>
      <c r="G69" s="104"/>
      <c r="H69" s="104"/>
      <c r="I69" s="104"/>
      <c r="J69" s="104"/>
      <c r="K69" s="104"/>
    </row>
    <row r="70" spans="1:11" ht="12.75">
      <c r="A70" s="94">
        <v>49</v>
      </c>
      <c r="B70" s="95" t="s">
        <v>179</v>
      </c>
      <c r="C70" s="97">
        <f aca="true" t="shared" si="5" ref="C70:K70">IF(C4=0,0,C54/C4*100)</f>
        <v>23.04860073201237</v>
      </c>
      <c r="D70" s="97">
        <f t="shared" si="5"/>
        <v>21.413385032404808</v>
      </c>
      <c r="E70" s="97">
        <f t="shared" si="5"/>
        <v>15.61217495557016</v>
      </c>
      <c r="F70" s="97">
        <f t="shared" si="5"/>
        <v>16.076925969996108</v>
      </c>
      <c r="G70" s="97">
        <f t="shared" si="5"/>
        <v>7.891664976900439</v>
      </c>
      <c r="H70" s="97">
        <f t="shared" si="5"/>
        <v>4.697653782916198</v>
      </c>
      <c r="I70" s="97">
        <f t="shared" si="5"/>
        <v>2.9926231838518054</v>
      </c>
      <c r="J70" s="97">
        <f t="shared" si="5"/>
        <v>1.4388144169204575</v>
      </c>
      <c r="K70" s="97">
        <f t="shared" si="5"/>
        <v>0</v>
      </c>
    </row>
    <row r="71" spans="1:11" ht="25.5">
      <c r="A71" s="94">
        <v>50</v>
      </c>
      <c r="B71" s="95" t="s">
        <v>180</v>
      </c>
      <c r="C71" s="97">
        <f aca="true" t="shared" si="6" ref="C71:K71">(C54-C58-C61-C64)/C4*100</f>
        <v>23.04860073201237</v>
      </c>
      <c r="D71" s="97">
        <f t="shared" si="6"/>
        <v>21.413385032404808</v>
      </c>
      <c r="E71" s="97">
        <f t="shared" si="6"/>
        <v>15.61217495557016</v>
      </c>
      <c r="F71" s="97">
        <f t="shared" si="6"/>
        <v>16.076925969996108</v>
      </c>
      <c r="G71" s="97">
        <f t="shared" si="6"/>
        <v>7.891664976900439</v>
      </c>
      <c r="H71" s="97">
        <f t="shared" si="6"/>
        <v>4.697653782916198</v>
      </c>
      <c r="I71" s="97">
        <f t="shared" si="6"/>
        <v>2.9926231838518054</v>
      </c>
      <c r="J71" s="97">
        <f t="shared" si="6"/>
        <v>1.4388144169204575</v>
      </c>
      <c r="K71" s="97">
        <f t="shared" si="6"/>
        <v>0</v>
      </c>
    </row>
    <row r="72" spans="1:11" ht="25.5">
      <c r="A72" s="94">
        <v>51</v>
      </c>
      <c r="B72" s="95" t="s">
        <v>181</v>
      </c>
      <c r="C72" s="97">
        <f aca="true" t="shared" si="7" ref="C72:K72">C54/(C8+C11-C14)*100</f>
        <v>125.71123368754455</v>
      </c>
      <c r="D72" s="97">
        <f t="shared" si="7"/>
        <v>121.1327592245446</v>
      </c>
      <c r="E72" s="97">
        <f t="shared" si="7"/>
        <v>91.34915400727877</v>
      </c>
      <c r="F72" s="97">
        <f t="shared" si="7"/>
        <v>78.38132805534732</v>
      </c>
      <c r="G72" s="97">
        <f t="shared" si="7"/>
        <v>39.16129558619564</v>
      </c>
      <c r="H72" s="97">
        <f t="shared" si="7"/>
        <v>23.325126344434366</v>
      </c>
      <c r="I72" s="97">
        <f t="shared" si="7"/>
        <v>15.078028799035007</v>
      </c>
      <c r="J72" s="97">
        <f t="shared" si="7"/>
        <v>7.316180953542251</v>
      </c>
      <c r="K72" s="97">
        <f t="shared" si="7"/>
        <v>0</v>
      </c>
    </row>
    <row r="73" spans="1:11" ht="38.25">
      <c r="A73" s="94">
        <v>52</v>
      </c>
      <c r="B73" s="95" t="s">
        <v>182</v>
      </c>
      <c r="C73" s="97">
        <f aca="true" t="shared" si="8" ref="C73:K73">(C54-C58-C61-C64)/(C8+C11-C14)*100</f>
        <v>125.71123368754455</v>
      </c>
      <c r="D73" s="97">
        <f t="shared" si="8"/>
        <v>121.1327592245446</v>
      </c>
      <c r="E73" s="97">
        <f t="shared" si="8"/>
        <v>91.34915400727877</v>
      </c>
      <c r="F73" s="97">
        <f t="shared" si="8"/>
        <v>78.38132805534732</v>
      </c>
      <c r="G73" s="97">
        <f t="shared" si="8"/>
        <v>39.16129558619564</v>
      </c>
      <c r="H73" s="97">
        <f t="shared" si="8"/>
        <v>23.325126344434366</v>
      </c>
      <c r="I73" s="97">
        <f t="shared" si="8"/>
        <v>15.078028799035007</v>
      </c>
      <c r="J73" s="97">
        <f t="shared" si="8"/>
        <v>7.316180953542251</v>
      </c>
      <c r="K73" s="97">
        <f t="shared" si="8"/>
        <v>0</v>
      </c>
    </row>
    <row r="74" spans="1:11" ht="14.25">
      <c r="A74" s="94">
        <v>53</v>
      </c>
      <c r="B74" s="108" t="s">
        <v>198</v>
      </c>
      <c r="C74" s="96">
        <f aca="true" t="shared" si="9" ref="C74:K74">C76+C79+C82+C85</f>
        <v>0</v>
      </c>
      <c r="D74" s="97">
        <f t="shared" si="9"/>
        <v>1187693.6099999999</v>
      </c>
      <c r="E74" s="97">
        <f t="shared" si="9"/>
        <v>2050727</v>
      </c>
      <c r="F74" s="97">
        <f t="shared" si="9"/>
        <v>1587028</v>
      </c>
      <c r="G74" s="97">
        <f t="shared" si="9"/>
        <v>1481422</v>
      </c>
      <c r="H74" s="97">
        <f t="shared" si="9"/>
        <v>640000</v>
      </c>
      <c r="I74" s="97">
        <f t="shared" si="9"/>
        <v>350000</v>
      </c>
      <c r="J74" s="97">
        <f t="shared" si="9"/>
        <v>330000</v>
      </c>
      <c r="K74" s="97">
        <f t="shared" si="9"/>
        <v>315000</v>
      </c>
    </row>
    <row r="75" spans="1:11" ht="25.5">
      <c r="A75" s="94"/>
      <c r="B75" s="95" t="s">
        <v>183</v>
      </c>
      <c r="C75" s="96"/>
      <c r="D75" s="97"/>
      <c r="E75" s="97"/>
      <c r="F75" s="97"/>
      <c r="G75" s="97"/>
      <c r="H75" s="97"/>
      <c r="I75" s="97"/>
      <c r="J75" s="97"/>
      <c r="K75" s="97"/>
    </row>
    <row r="76" spans="1:11" ht="12.75">
      <c r="A76" s="94">
        <v>54</v>
      </c>
      <c r="B76" s="95" t="s">
        <v>184</v>
      </c>
      <c r="C76" s="104"/>
      <c r="D76" s="105">
        <f aca="true" t="shared" si="10" ref="D76:K76">D19+D42</f>
        <v>1187693.6099999999</v>
      </c>
      <c r="E76" s="105">
        <f t="shared" si="10"/>
        <v>2050727</v>
      </c>
      <c r="F76" s="105">
        <f t="shared" si="10"/>
        <v>1587028</v>
      </c>
      <c r="G76" s="105">
        <f t="shared" si="10"/>
        <v>1481422</v>
      </c>
      <c r="H76" s="105">
        <f t="shared" si="10"/>
        <v>640000</v>
      </c>
      <c r="I76" s="105">
        <f t="shared" si="10"/>
        <v>350000</v>
      </c>
      <c r="J76" s="105">
        <f t="shared" si="10"/>
        <v>330000</v>
      </c>
      <c r="K76" s="105">
        <f t="shared" si="10"/>
        <v>315000</v>
      </c>
    </row>
    <row r="77" spans="1:11" ht="12.75">
      <c r="A77" s="94"/>
      <c r="B77" s="95" t="s">
        <v>5</v>
      </c>
      <c r="C77" s="104"/>
      <c r="D77" s="105"/>
      <c r="E77" s="105"/>
      <c r="F77" s="105"/>
      <c r="G77" s="105"/>
      <c r="H77" s="105"/>
      <c r="I77" s="105"/>
      <c r="J77" s="105"/>
      <c r="K77" s="105"/>
    </row>
    <row r="78" spans="1:11" ht="39" customHeight="1">
      <c r="A78" s="94">
        <v>55</v>
      </c>
      <c r="B78" s="95" t="s">
        <v>159</v>
      </c>
      <c r="C78" s="104"/>
      <c r="D78" s="105"/>
      <c r="E78" s="105"/>
      <c r="F78" s="105"/>
      <c r="G78" s="105"/>
      <c r="H78" s="105"/>
      <c r="I78" s="105"/>
      <c r="J78" s="105"/>
      <c r="K78" s="105"/>
    </row>
    <row r="79" spans="1:11" ht="12.75">
      <c r="A79" s="94">
        <v>56</v>
      </c>
      <c r="B79" s="95" t="s">
        <v>185</v>
      </c>
      <c r="C79" s="104"/>
      <c r="D79" s="105"/>
      <c r="E79" s="105"/>
      <c r="F79" s="105"/>
      <c r="G79" s="105"/>
      <c r="H79" s="105"/>
      <c r="I79" s="105"/>
      <c r="J79" s="105"/>
      <c r="K79" s="105"/>
    </row>
    <row r="80" spans="1:11" ht="12.75">
      <c r="A80" s="94"/>
      <c r="B80" s="95" t="s">
        <v>5</v>
      </c>
      <c r="C80" s="104"/>
      <c r="D80" s="105"/>
      <c r="E80" s="105"/>
      <c r="F80" s="105"/>
      <c r="G80" s="105"/>
      <c r="H80" s="105"/>
      <c r="I80" s="105"/>
      <c r="J80" s="105"/>
      <c r="K80" s="105"/>
    </row>
    <row r="81" spans="1:11" ht="36.75" customHeight="1">
      <c r="A81" s="94">
        <v>57</v>
      </c>
      <c r="B81" s="95" t="s">
        <v>159</v>
      </c>
      <c r="C81" s="104"/>
      <c r="D81" s="105"/>
      <c r="E81" s="105"/>
      <c r="F81" s="105"/>
      <c r="G81" s="105"/>
      <c r="H81" s="105"/>
      <c r="I81" s="105"/>
      <c r="J81" s="105"/>
      <c r="K81" s="105"/>
    </row>
    <row r="82" spans="1:11" ht="12.75">
      <c r="A82" s="94">
        <v>58</v>
      </c>
      <c r="B82" s="95" t="s">
        <v>186</v>
      </c>
      <c r="C82" s="104"/>
      <c r="D82" s="105"/>
      <c r="E82" s="105"/>
      <c r="F82" s="105"/>
      <c r="G82" s="105"/>
      <c r="H82" s="105"/>
      <c r="I82" s="105"/>
      <c r="J82" s="105"/>
      <c r="K82" s="105"/>
    </row>
    <row r="83" spans="1:11" ht="12.75">
      <c r="A83" s="94"/>
      <c r="B83" s="95" t="s">
        <v>5</v>
      </c>
      <c r="C83" s="104"/>
      <c r="D83" s="105"/>
      <c r="E83" s="105"/>
      <c r="F83" s="105"/>
      <c r="G83" s="105"/>
      <c r="H83" s="105"/>
      <c r="I83" s="105"/>
      <c r="J83" s="105"/>
      <c r="K83" s="105"/>
    </row>
    <row r="84" spans="1:11" ht="51">
      <c r="A84" s="94">
        <v>59</v>
      </c>
      <c r="B84" s="95" t="s">
        <v>159</v>
      </c>
      <c r="C84" s="104"/>
      <c r="D84" s="105"/>
      <c r="E84" s="105"/>
      <c r="F84" s="105"/>
      <c r="G84" s="105"/>
      <c r="H84" s="105"/>
      <c r="I84" s="105"/>
      <c r="J84" s="105"/>
      <c r="K84" s="105"/>
    </row>
    <row r="85" spans="1:11" ht="27">
      <c r="A85" s="94">
        <v>60</v>
      </c>
      <c r="B85" s="95" t="s">
        <v>199</v>
      </c>
      <c r="C85" s="104"/>
      <c r="D85" s="105"/>
      <c r="E85" s="105"/>
      <c r="F85" s="105"/>
      <c r="G85" s="105"/>
      <c r="H85" s="105"/>
      <c r="I85" s="105"/>
      <c r="J85" s="105"/>
      <c r="K85" s="105"/>
    </row>
    <row r="86" spans="1:11" ht="12.75">
      <c r="A86" s="94">
        <v>61</v>
      </c>
      <c r="B86" s="95" t="s">
        <v>187</v>
      </c>
      <c r="C86" s="105">
        <f aca="true" t="shared" si="11" ref="C86:K86">C76/C4*100</f>
        <v>0</v>
      </c>
      <c r="D86" s="105">
        <f t="shared" si="11"/>
        <v>7.77365327084573</v>
      </c>
      <c r="E86" s="105">
        <f t="shared" si="11"/>
        <v>11.302998609066575</v>
      </c>
      <c r="F86" s="105">
        <f t="shared" si="11"/>
        <v>9.239635111298087</v>
      </c>
      <c r="G86" s="105">
        <f t="shared" si="11"/>
        <v>8.11867091209014</v>
      </c>
      <c r="H86" s="105">
        <f t="shared" si="11"/>
        <v>3.3405538011848526</v>
      </c>
      <c r="I86" s="105">
        <f t="shared" si="11"/>
        <v>1.7456968572468863</v>
      </c>
      <c r="J86" s="105">
        <f t="shared" si="11"/>
        <v>1.5826958586125033</v>
      </c>
      <c r="K86" s="105">
        <f t="shared" si="11"/>
        <v>1.4561760355029585</v>
      </c>
    </row>
    <row r="87" spans="1:11" ht="25.5">
      <c r="A87" s="94">
        <v>62</v>
      </c>
      <c r="B87" s="95" t="s">
        <v>188</v>
      </c>
      <c r="C87" s="105">
        <f aca="true" t="shared" si="12" ref="C87:K87">(C74-C78-C81-C84)/C4*100</f>
        <v>0</v>
      </c>
      <c r="D87" s="105">
        <f t="shared" si="12"/>
        <v>7.77365327084573</v>
      </c>
      <c r="E87" s="105">
        <f t="shared" si="12"/>
        <v>11.302998609066575</v>
      </c>
      <c r="F87" s="105">
        <f t="shared" si="12"/>
        <v>9.239635111298087</v>
      </c>
      <c r="G87" s="105">
        <f t="shared" si="12"/>
        <v>8.11867091209014</v>
      </c>
      <c r="H87" s="105">
        <f t="shared" si="12"/>
        <v>3.3405538011848526</v>
      </c>
      <c r="I87" s="105">
        <f t="shared" si="12"/>
        <v>1.7456968572468863</v>
      </c>
      <c r="J87" s="105">
        <f t="shared" si="12"/>
        <v>1.5826958586125033</v>
      </c>
      <c r="K87" s="105">
        <f t="shared" si="12"/>
        <v>1.4561760355029585</v>
      </c>
    </row>
    <row r="88" spans="1:11" ht="25.5">
      <c r="A88" s="94">
        <v>63</v>
      </c>
      <c r="B88" s="95" t="s">
        <v>189</v>
      </c>
      <c r="C88" s="105">
        <f aca="true" t="shared" si="13" ref="C88:K88">C74/(C8+C11-C14)*100</f>
        <v>0</v>
      </c>
      <c r="D88" s="105">
        <f t="shared" si="13"/>
        <v>43.97455463148225</v>
      </c>
      <c r="E88" s="105">
        <f t="shared" si="13"/>
        <v>66.13552330934486</v>
      </c>
      <c r="F88" s="105">
        <f t="shared" si="13"/>
        <v>45.04684988423419</v>
      </c>
      <c r="G88" s="105">
        <f t="shared" si="13"/>
        <v>40.287781131870226</v>
      </c>
      <c r="H88" s="105">
        <f t="shared" si="13"/>
        <v>16.586756511597773</v>
      </c>
      <c r="I88" s="105">
        <f t="shared" si="13"/>
        <v>8.795516799437086</v>
      </c>
      <c r="J88" s="105">
        <f t="shared" si="13"/>
        <v>8.047799048896476</v>
      </c>
      <c r="K88" s="105">
        <f t="shared" si="13"/>
        <v>7.443289224952741</v>
      </c>
    </row>
    <row r="89" spans="1:11" ht="38.25">
      <c r="A89" s="94">
        <v>64</v>
      </c>
      <c r="B89" s="95" t="s">
        <v>190</v>
      </c>
      <c r="C89" s="105">
        <f aca="true" t="shared" si="14" ref="C89:K89">(C74-C78-C81-C84)/(C8+C11-C14)*100</f>
        <v>0</v>
      </c>
      <c r="D89" s="105">
        <f t="shared" si="14"/>
        <v>43.97455463148225</v>
      </c>
      <c r="E89" s="105">
        <f t="shared" si="14"/>
        <v>66.13552330934486</v>
      </c>
      <c r="F89" s="105">
        <f t="shared" si="14"/>
        <v>45.04684988423419</v>
      </c>
      <c r="G89" s="105">
        <f t="shared" si="14"/>
        <v>40.287781131870226</v>
      </c>
      <c r="H89" s="105">
        <f t="shared" si="14"/>
        <v>16.586756511597773</v>
      </c>
      <c r="I89" s="105">
        <f t="shared" si="14"/>
        <v>8.795516799437086</v>
      </c>
      <c r="J89" s="105">
        <f t="shared" si="14"/>
        <v>8.047799048896476</v>
      </c>
      <c r="K89" s="105">
        <f t="shared" si="14"/>
        <v>7.443289224952741</v>
      </c>
    </row>
    <row r="90" spans="1:11" ht="76.5">
      <c r="A90" s="94">
        <v>65</v>
      </c>
      <c r="B90" s="95" t="s">
        <v>191</v>
      </c>
      <c r="C90" s="105"/>
      <c r="D90" s="105"/>
      <c r="E90" s="105"/>
      <c r="F90" s="105">
        <f aca="true" t="shared" si="15" ref="F90:K90">((C6+C13-(C17-C19))/C4+(D6+D13-(D17-D19))/D4+(E6+E13-(E17-E19))/E4)/3*100</f>
        <v>4.914599288330241</v>
      </c>
      <c r="G90" s="105">
        <f t="shared" si="15"/>
        <v>9.062469717218741</v>
      </c>
      <c r="H90" s="105">
        <f t="shared" si="15"/>
        <v>10.025999465871257</v>
      </c>
      <c r="I90" s="105">
        <f t="shared" si="15"/>
        <v>12.2722082575732</v>
      </c>
      <c r="J90" s="105">
        <f t="shared" si="15"/>
        <v>12.57787849834088</v>
      </c>
      <c r="K90" s="105">
        <f t="shared" si="15"/>
        <v>12.264636416492454</v>
      </c>
    </row>
    <row r="91" spans="1:11" ht="25.5">
      <c r="A91" s="94">
        <v>66</v>
      </c>
      <c r="B91" s="95" t="s">
        <v>192</v>
      </c>
      <c r="C91" s="105">
        <f aca="true" t="shared" si="16" ref="C91:K91">C6-C17</f>
        <v>-438589</v>
      </c>
      <c r="D91" s="105">
        <f t="shared" si="16"/>
        <v>1377064.120000001</v>
      </c>
      <c r="E91" s="105">
        <f t="shared" si="16"/>
        <v>695797</v>
      </c>
      <c r="F91" s="105">
        <f t="shared" si="16"/>
        <v>1744281</v>
      </c>
      <c r="G91" s="105">
        <f t="shared" si="16"/>
        <v>2199322</v>
      </c>
      <c r="H91" s="105">
        <f t="shared" si="16"/>
        <v>2330000</v>
      </c>
      <c r="I91" s="105">
        <f t="shared" si="16"/>
        <v>2380000</v>
      </c>
      <c r="J91" s="105">
        <f t="shared" si="16"/>
        <v>2470000</v>
      </c>
      <c r="K91" s="105">
        <f t="shared" si="16"/>
        <v>2600000</v>
      </c>
    </row>
    <row r="93" ht="14.25">
      <c r="A93" s="110" t="s">
        <v>200</v>
      </c>
    </row>
    <row r="94" spans="1:11" ht="12.75">
      <c r="A94" s="303" t="s">
        <v>201</v>
      </c>
      <c r="B94" s="304"/>
      <c r="C94" s="304"/>
      <c r="D94" s="304"/>
      <c r="E94" s="304"/>
      <c r="F94" s="304"/>
      <c r="G94" s="304"/>
      <c r="H94" s="304"/>
      <c r="I94" s="304"/>
      <c r="J94" s="304"/>
      <c r="K94" s="304"/>
    </row>
    <row r="95" ht="14.25">
      <c r="A95" s="110" t="s">
        <v>202</v>
      </c>
    </row>
    <row r="96" spans="1:11" ht="53.25" customHeight="1">
      <c r="A96" s="303" t="s">
        <v>203</v>
      </c>
      <c r="B96" s="304"/>
      <c r="C96" s="304"/>
      <c r="D96" s="304"/>
      <c r="E96" s="304"/>
      <c r="F96" s="304"/>
      <c r="G96" s="304"/>
      <c r="H96" s="304"/>
      <c r="I96" s="304"/>
      <c r="J96" s="304"/>
      <c r="K96" s="304"/>
    </row>
    <row r="97" ht="14.25">
      <c r="A97" s="111"/>
    </row>
    <row r="98" ht="14.25">
      <c r="A98" s="111"/>
    </row>
    <row r="99" ht="12.75">
      <c r="G99" s="113"/>
    </row>
    <row r="100" ht="25.5" customHeight="1">
      <c r="G100" s="114"/>
    </row>
  </sheetData>
  <sheetProtection/>
  <mergeCells count="6">
    <mergeCell ref="A94:K94"/>
    <mergeCell ref="A96:K96"/>
    <mergeCell ref="A1:A2"/>
    <mergeCell ref="B1:B2"/>
    <mergeCell ref="C1:D1"/>
    <mergeCell ref="E1:K1"/>
  </mergeCells>
  <printOptions/>
  <pageMargins left="0" right="0" top="0.7480314960629921" bottom="0.3937007874015748" header="0.3937007874015748" footer="0.1968503937007874"/>
  <pageSetup fitToHeight="4" horizontalDpi="600" verticalDpi="600" orientation="landscape" paperSize="9" scale="85" r:id="rId1"/>
  <headerFooter alignWithMargins="0">
    <oddHeader>&amp;CPrognoza długu publicznego  na lata 2008 - 2013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3.875" style="1" customWidth="1"/>
    <col min="2" max="2" width="4.875" style="1" bestFit="1" customWidth="1"/>
    <col min="3" max="3" width="6.25390625" style="1" bestFit="1" customWidth="1"/>
    <col min="4" max="4" width="20.625" style="1" customWidth="1"/>
    <col min="5" max="5" width="10.625" style="1" customWidth="1"/>
    <col min="6" max="7" width="11.25390625" style="1" customWidth="1"/>
    <col min="8" max="8" width="12.375" style="1" customWidth="1"/>
    <col min="9" max="9" width="10.375" style="1" customWidth="1"/>
    <col min="10" max="10" width="11.375" style="1" customWidth="1"/>
    <col min="11" max="11" width="12.125" style="1" customWidth="1"/>
    <col min="12" max="12" width="9.625" style="1" customWidth="1"/>
    <col min="13" max="13" width="8.625" style="1" customWidth="1"/>
    <col min="14" max="14" width="10.125" style="1" customWidth="1"/>
    <col min="15" max="15" width="11.375" style="1" customWidth="1"/>
    <col min="16" max="16384" width="9.125" style="1" customWidth="1"/>
  </cols>
  <sheetData>
    <row r="1" spans="1:15" ht="18">
      <c r="A1" s="279" t="s">
        <v>50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5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 t="s">
        <v>14</v>
      </c>
    </row>
    <row r="3" spans="1:15" s="17" customFormat="1" ht="19.5" customHeight="1">
      <c r="A3" s="280" t="s">
        <v>18</v>
      </c>
      <c r="B3" s="280" t="s">
        <v>1</v>
      </c>
      <c r="C3" s="280" t="s">
        <v>13</v>
      </c>
      <c r="D3" s="272" t="s">
        <v>39</v>
      </c>
      <c r="E3" s="272" t="s">
        <v>19</v>
      </c>
      <c r="F3" s="276" t="s">
        <v>51</v>
      </c>
      <c r="G3" s="270" t="s">
        <v>22</v>
      </c>
      <c r="H3" s="270"/>
      <c r="I3" s="270"/>
      <c r="J3" s="270"/>
      <c r="K3" s="270"/>
      <c r="L3" s="270"/>
      <c r="M3" s="270"/>
      <c r="N3" s="271"/>
      <c r="O3" s="272" t="s">
        <v>20</v>
      </c>
    </row>
    <row r="4" spans="1:15" s="17" customFormat="1" ht="19.5" customHeight="1">
      <c r="A4" s="280"/>
      <c r="B4" s="280"/>
      <c r="C4" s="280"/>
      <c r="D4" s="272"/>
      <c r="E4" s="272"/>
      <c r="F4" s="277"/>
      <c r="G4" s="271" t="s">
        <v>52</v>
      </c>
      <c r="H4" s="272" t="s">
        <v>10</v>
      </c>
      <c r="I4" s="272"/>
      <c r="J4" s="272"/>
      <c r="K4" s="272"/>
      <c r="L4" s="272" t="s">
        <v>17</v>
      </c>
      <c r="M4" s="272" t="s">
        <v>53</v>
      </c>
      <c r="N4" s="276" t="s">
        <v>54</v>
      </c>
      <c r="O4" s="272"/>
    </row>
    <row r="5" spans="1:15" s="17" customFormat="1" ht="29.25" customHeight="1">
      <c r="A5" s="280"/>
      <c r="B5" s="280"/>
      <c r="C5" s="280"/>
      <c r="D5" s="272"/>
      <c r="E5" s="272"/>
      <c r="F5" s="277"/>
      <c r="G5" s="271"/>
      <c r="H5" s="272" t="s">
        <v>41</v>
      </c>
      <c r="I5" s="272" t="s">
        <v>37</v>
      </c>
      <c r="J5" s="272" t="s">
        <v>42</v>
      </c>
      <c r="K5" s="272" t="s">
        <v>38</v>
      </c>
      <c r="L5" s="272"/>
      <c r="M5" s="272"/>
      <c r="N5" s="277"/>
      <c r="O5" s="272"/>
    </row>
    <row r="6" spans="1:15" s="17" customFormat="1" ht="19.5" customHeight="1">
      <c r="A6" s="280"/>
      <c r="B6" s="280"/>
      <c r="C6" s="280"/>
      <c r="D6" s="272"/>
      <c r="E6" s="272"/>
      <c r="F6" s="277"/>
      <c r="G6" s="271"/>
      <c r="H6" s="272"/>
      <c r="I6" s="272"/>
      <c r="J6" s="272"/>
      <c r="K6" s="272"/>
      <c r="L6" s="272"/>
      <c r="M6" s="272"/>
      <c r="N6" s="277"/>
      <c r="O6" s="272"/>
    </row>
    <row r="7" spans="1:15" s="17" customFormat="1" ht="19.5" customHeight="1">
      <c r="A7" s="280"/>
      <c r="B7" s="280"/>
      <c r="C7" s="280"/>
      <c r="D7" s="272"/>
      <c r="E7" s="272"/>
      <c r="F7" s="278"/>
      <c r="G7" s="271"/>
      <c r="H7" s="272"/>
      <c r="I7" s="272"/>
      <c r="J7" s="272"/>
      <c r="K7" s="272"/>
      <c r="L7" s="272"/>
      <c r="M7" s="272"/>
      <c r="N7" s="278"/>
      <c r="O7" s="272"/>
    </row>
    <row r="8" spans="1:15" ht="7.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/>
      <c r="O8" s="10">
        <v>13</v>
      </c>
    </row>
    <row r="9" spans="1:15" ht="46.5" customHeight="1">
      <c r="A9" s="53" t="s">
        <v>6</v>
      </c>
      <c r="B9" s="239" t="s">
        <v>370</v>
      </c>
      <c r="C9" s="239" t="s">
        <v>368</v>
      </c>
      <c r="D9" s="95" t="s">
        <v>416</v>
      </c>
      <c r="E9" s="189">
        <v>1316532</v>
      </c>
      <c r="F9" s="189">
        <v>605295</v>
      </c>
      <c r="G9" s="189">
        <v>264000</v>
      </c>
      <c r="H9" s="189">
        <v>264000</v>
      </c>
      <c r="I9" s="189"/>
      <c r="J9" s="240" t="s">
        <v>21</v>
      </c>
      <c r="K9" s="189"/>
      <c r="L9" s="189">
        <v>247237</v>
      </c>
      <c r="M9" s="189">
        <v>200000</v>
      </c>
      <c r="N9" s="189"/>
      <c r="O9" s="189" t="s">
        <v>417</v>
      </c>
    </row>
    <row r="10" spans="1:15" ht="45.75" customHeight="1">
      <c r="A10" s="53" t="s">
        <v>7</v>
      </c>
      <c r="B10" s="239" t="s">
        <v>373</v>
      </c>
      <c r="C10" s="239" t="s">
        <v>418</v>
      </c>
      <c r="D10" s="95" t="s">
        <v>419</v>
      </c>
      <c r="E10" s="189">
        <v>1934245</v>
      </c>
      <c r="F10" s="189">
        <v>848345</v>
      </c>
      <c r="G10" s="189">
        <v>1085900.36</v>
      </c>
      <c r="H10" s="189">
        <v>1085900.36</v>
      </c>
      <c r="I10" s="189"/>
      <c r="J10" s="240" t="s">
        <v>21</v>
      </c>
      <c r="K10" s="189"/>
      <c r="L10" s="189"/>
      <c r="M10" s="189"/>
      <c r="N10" s="189"/>
      <c r="O10" s="189" t="s">
        <v>417</v>
      </c>
    </row>
    <row r="11" spans="1:15" ht="99.75" customHeight="1">
      <c r="A11" s="53" t="s">
        <v>8</v>
      </c>
      <c r="B11" s="239" t="s">
        <v>300</v>
      </c>
      <c r="C11" s="239" t="s">
        <v>301</v>
      </c>
      <c r="D11" s="95" t="s">
        <v>424</v>
      </c>
      <c r="E11" s="189">
        <v>1000895</v>
      </c>
      <c r="F11" s="189">
        <v>21516</v>
      </c>
      <c r="G11" s="189"/>
      <c r="H11" s="189"/>
      <c r="I11" s="189"/>
      <c r="J11" s="240" t="s">
        <v>21</v>
      </c>
      <c r="K11" s="189"/>
      <c r="L11" s="189">
        <v>979379</v>
      </c>
      <c r="M11" s="189"/>
      <c r="N11" s="189"/>
      <c r="O11" s="189" t="s">
        <v>417</v>
      </c>
    </row>
    <row r="12" spans="1:15" ht="45" customHeight="1">
      <c r="A12" s="53" t="s">
        <v>0</v>
      </c>
      <c r="B12" s="239" t="s">
        <v>300</v>
      </c>
      <c r="C12" s="239" t="s">
        <v>303</v>
      </c>
      <c r="D12" s="95" t="s">
        <v>422</v>
      </c>
      <c r="E12" s="189">
        <v>2465465</v>
      </c>
      <c r="F12" s="189">
        <v>36162</v>
      </c>
      <c r="G12" s="189"/>
      <c r="H12" s="189"/>
      <c r="I12" s="189"/>
      <c r="J12" s="240"/>
      <c r="K12" s="189"/>
      <c r="L12" s="189">
        <v>2429303</v>
      </c>
      <c r="M12" s="189"/>
      <c r="N12" s="189"/>
      <c r="O12" s="189" t="s">
        <v>417</v>
      </c>
    </row>
    <row r="13" spans="1:15" ht="25.5">
      <c r="A13" s="53" t="s">
        <v>214</v>
      </c>
      <c r="B13" s="239" t="s">
        <v>300</v>
      </c>
      <c r="C13" s="239" t="s">
        <v>304</v>
      </c>
      <c r="D13" s="95" t="s">
        <v>423</v>
      </c>
      <c r="E13" s="189">
        <v>2332472</v>
      </c>
      <c r="F13" s="189">
        <v>34525</v>
      </c>
      <c r="G13" s="189"/>
      <c r="H13" s="189"/>
      <c r="I13" s="189"/>
      <c r="J13" s="240"/>
      <c r="K13" s="189"/>
      <c r="L13" s="189">
        <v>2297947</v>
      </c>
      <c r="M13" s="189"/>
      <c r="N13" s="189"/>
      <c r="O13" s="189" t="s">
        <v>417</v>
      </c>
    </row>
    <row r="14" spans="1:15" ht="55.5" customHeight="1">
      <c r="A14" s="53" t="s">
        <v>228</v>
      </c>
      <c r="B14" s="239" t="s">
        <v>420</v>
      </c>
      <c r="C14" s="239" t="s">
        <v>421</v>
      </c>
      <c r="D14" s="95" t="s">
        <v>425</v>
      </c>
      <c r="E14" s="189">
        <v>556264</v>
      </c>
      <c r="F14" s="189">
        <v>256264</v>
      </c>
      <c r="G14" s="189">
        <v>300000</v>
      </c>
      <c r="H14" s="189">
        <v>300000</v>
      </c>
      <c r="I14" s="189"/>
      <c r="J14" s="240" t="s">
        <v>21</v>
      </c>
      <c r="K14" s="189"/>
      <c r="L14" s="189"/>
      <c r="M14" s="189"/>
      <c r="N14" s="189"/>
      <c r="O14" s="189" t="s">
        <v>417</v>
      </c>
    </row>
    <row r="15" spans="1:15" ht="22.5" customHeight="1">
      <c r="A15" s="273" t="s">
        <v>40</v>
      </c>
      <c r="B15" s="274"/>
      <c r="C15" s="274"/>
      <c r="D15" s="275"/>
      <c r="E15" s="189">
        <f>SUM(E9:E14)</f>
        <v>9605873</v>
      </c>
      <c r="F15" s="189">
        <f>SUM(F9:F14)</f>
        <v>1802107</v>
      </c>
      <c r="G15" s="241">
        <f>SUM(G9:G14)</f>
        <v>1649900.36</v>
      </c>
      <c r="H15" s="189">
        <f>SUM(H9:H14)</f>
        <v>1649900.36</v>
      </c>
      <c r="I15" s="11"/>
      <c r="J15" s="11"/>
      <c r="K15" s="11"/>
      <c r="L15" s="189">
        <f>SUM(L9:L14)</f>
        <v>5953866</v>
      </c>
      <c r="M15" s="189">
        <f>SUM(M9:M14)</f>
        <v>200000</v>
      </c>
      <c r="N15" s="11"/>
      <c r="O15" s="27" t="s">
        <v>15</v>
      </c>
    </row>
  </sheetData>
  <sheetProtection/>
  <mergeCells count="19"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  <mergeCell ref="G3:N3"/>
    <mergeCell ref="L4:L7"/>
    <mergeCell ref="A15:D15"/>
    <mergeCell ref="H4:K4"/>
    <mergeCell ref="H5:H7"/>
    <mergeCell ref="I5:I7"/>
    <mergeCell ref="J5:J7"/>
    <mergeCell ref="K5:K7"/>
    <mergeCell ref="F3:F7"/>
  </mergeCells>
  <printOptions horizontalCentered="1"/>
  <pageMargins left="0" right="0" top="0.7874015748031497" bottom="0.1968503937007874" header="0.31496062992125984" footer="0.11811023622047245"/>
  <pageSetup horizontalDpi="600" verticalDpi="600" orientation="landscape" paperSize="9" scale="95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279" t="s">
        <v>55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5" t="s">
        <v>14</v>
      </c>
    </row>
    <row r="3" spans="1:10" s="17" customFormat="1" ht="19.5" customHeight="1">
      <c r="A3" s="252" t="s">
        <v>18</v>
      </c>
      <c r="B3" s="252" t="s">
        <v>1</v>
      </c>
      <c r="C3" s="252" t="s">
        <v>13</v>
      </c>
      <c r="D3" s="253" t="s">
        <v>44</v>
      </c>
      <c r="E3" s="253" t="s">
        <v>22</v>
      </c>
      <c r="F3" s="253"/>
      <c r="G3" s="253"/>
      <c r="H3" s="253"/>
      <c r="I3" s="253"/>
      <c r="J3" s="253" t="s">
        <v>20</v>
      </c>
    </row>
    <row r="4" spans="1:10" s="17" customFormat="1" ht="19.5" customHeight="1">
      <c r="A4" s="252"/>
      <c r="B4" s="252"/>
      <c r="C4" s="252"/>
      <c r="D4" s="253"/>
      <c r="E4" s="253" t="s">
        <v>56</v>
      </c>
      <c r="F4" s="253" t="s">
        <v>10</v>
      </c>
      <c r="G4" s="253"/>
      <c r="H4" s="253"/>
      <c r="I4" s="253"/>
      <c r="J4" s="253"/>
    </row>
    <row r="5" spans="1:10" s="17" customFormat="1" ht="29.25" customHeight="1">
      <c r="A5" s="252"/>
      <c r="B5" s="252"/>
      <c r="C5" s="252"/>
      <c r="D5" s="253"/>
      <c r="E5" s="253"/>
      <c r="F5" s="253" t="s">
        <v>41</v>
      </c>
      <c r="G5" s="253" t="s">
        <v>37</v>
      </c>
      <c r="H5" s="253" t="s">
        <v>43</v>
      </c>
      <c r="I5" s="253" t="s">
        <v>38</v>
      </c>
      <c r="J5" s="253"/>
    </row>
    <row r="6" spans="1:10" s="17" customFormat="1" ht="19.5" customHeight="1">
      <c r="A6" s="252"/>
      <c r="B6" s="252"/>
      <c r="C6" s="252"/>
      <c r="D6" s="253"/>
      <c r="E6" s="253"/>
      <c r="F6" s="253"/>
      <c r="G6" s="253"/>
      <c r="H6" s="253"/>
      <c r="I6" s="253"/>
      <c r="J6" s="253"/>
    </row>
    <row r="7" spans="1:10" s="17" customFormat="1" ht="19.5" customHeight="1">
      <c r="A7" s="252"/>
      <c r="B7" s="252"/>
      <c r="C7" s="252"/>
      <c r="D7" s="253"/>
      <c r="E7" s="253"/>
      <c r="F7" s="253"/>
      <c r="G7" s="253"/>
      <c r="H7" s="253"/>
      <c r="I7" s="253"/>
      <c r="J7" s="253"/>
    </row>
    <row r="8" spans="1:10" ht="7.5" customHeight="1">
      <c r="A8" s="10">
        <v>1</v>
      </c>
      <c r="B8" s="10">
        <v>2</v>
      </c>
      <c r="C8" s="10">
        <v>3</v>
      </c>
      <c r="D8" s="10">
        <v>4</v>
      </c>
      <c r="E8" s="10">
        <v>6</v>
      </c>
      <c r="F8" s="10">
        <v>7</v>
      </c>
      <c r="G8" s="10">
        <v>8</v>
      </c>
      <c r="H8" s="10">
        <v>9</v>
      </c>
      <c r="I8" s="10">
        <v>10</v>
      </c>
      <c r="J8" s="10">
        <v>11</v>
      </c>
    </row>
    <row r="9" spans="1:10" ht="51" customHeight="1">
      <c r="A9" s="53" t="s">
        <v>6</v>
      </c>
      <c r="B9" s="53">
        <v>600</v>
      </c>
      <c r="C9" s="53">
        <v>60016</v>
      </c>
      <c r="D9" s="88" t="s">
        <v>414</v>
      </c>
      <c r="E9" s="180">
        <v>10000</v>
      </c>
      <c r="F9" s="180">
        <v>10000</v>
      </c>
      <c r="G9" s="11"/>
      <c r="H9" s="95" t="s">
        <v>21</v>
      </c>
      <c r="I9" s="11"/>
      <c r="J9" s="11"/>
    </row>
    <row r="10" spans="1:10" ht="56.25" customHeight="1">
      <c r="A10" s="53" t="s">
        <v>7</v>
      </c>
      <c r="B10" s="53">
        <v>750</v>
      </c>
      <c r="C10" s="53">
        <v>75023</v>
      </c>
      <c r="D10" s="88" t="s">
        <v>415</v>
      </c>
      <c r="E10" s="180">
        <v>38850</v>
      </c>
      <c r="F10" s="180">
        <v>38850</v>
      </c>
      <c r="G10" s="11"/>
      <c r="H10" s="95" t="s">
        <v>21</v>
      </c>
      <c r="I10" s="11"/>
      <c r="J10" s="11"/>
    </row>
    <row r="11" spans="1:10" ht="22.5" customHeight="1">
      <c r="A11" s="273" t="s">
        <v>40</v>
      </c>
      <c r="B11" s="274"/>
      <c r="C11" s="274"/>
      <c r="D11" s="275"/>
      <c r="E11" s="242">
        <f>SUM(E9:E10)</f>
        <v>48850</v>
      </c>
      <c r="F11" s="180">
        <f>SUM(F9:F10)</f>
        <v>48850</v>
      </c>
      <c r="G11" s="11"/>
      <c r="H11" s="11"/>
      <c r="I11" s="11"/>
      <c r="J11" s="27" t="s">
        <v>15</v>
      </c>
    </row>
  </sheetData>
  <sheetProtection/>
  <mergeCells count="14">
    <mergeCell ref="F5:F7"/>
    <mergeCell ref="G5:G7"/>
    <mergeCell ref="H5:H7"/>
    <mergeCell ref="I5:I7"/>
    <mergeCell ref="A11:D11"/>
    <mergeCell ref="A1:J1"/>
    <mergeCell ref="A3:A7"/>
    <mergeCell ref="B3:B7"/>
    <mergeCell ref="C3:C7"/>
    <mergeCell ref="D3:D7"/>
    <mergeCell ref="E3:I3"/>
    <mergeCell ref="J3:J7"/>
    <mergeCell ref="E4:E7"/>
    <mergeCell ref="F4:I4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J2" sqref="J2"/>
    </sheetView>
  </sheetViews>
  <sheetFormatPr defaultColWidth="9.00390625" defaultRowHeight="12.75"/>
  <cols>
    <col min="1" max="1" width="4.625" style="61" customWidth="1"/>
    <col min="2" max="2" width="43.25390625" style="61" customWidth="1"/>
    <col min="3" max="3" width="9.875" style="61" customWidth="1"/>
    <col min="4" max="16384" width="9.125" style="61" customWidth="1"/>
  </cols>
  <sheetData>
    <row r="1" s="60" customFormat="1" ht="12">
      <c r="C1" s="60" t="s">
        <v>87</v>
      </c>
    </row>
    <row r="2" s="60" customFormat="1" ht="12">
      <c r="C2" s="60" t="s">
        <v>88</v>
      </c>
    </row>
    <row r="3" s="60" customFormat="1" ht="12">
      <c r="C3" s="60" t="s">
        <v>89</v>
      </c>
    </row>
    <row r="4" s="60" customFormat="1" ht="12">
      <c r="C4" s="60" t="s">
        <v>90</v>
      </c>
    </row>
    <row r="5" ht="15.75">
      <c r="C5" s="62"/>
    </row>
    <row r="7" spans="1:6" ht="25.5" customHeight="1">
      <c r="A7" s="255" t="s">
        <v>91</v>
      </c>
      <c r="B7" s="255"/>
      <c r="C7" s="255"/>
      <c r="D7" s="255"/>
      <c r="E7" s="255"/>
      <c r="F7" s="255"/>
    </row>
    <row r="8" spans="1:6" ht="25.5" customHeight="1">
      <c r="A8" s="63"/>
      <c r="B8" s="63"/>
      <c r="C8" s="63"/>
      <c r="D8" s="63"/>
      <c r="E8" s="63"/>
      <c r="F8" s="63"/>
    </row>
    <row r="9" ht="12.75">
      <c r="F9" s="64" t="s">
        <v>92</v>
      </c>
    </row>
    <row r="10" spans="1:6" ht="35.25" customHeight="1">
      <c r="A10" s="254" t="s">
        <v>93</v>
      </c>
      <c r="B10" s="254" t="s">
        <v>94</v>
      </c>
      <c r="C10" s="254" t="s">
        <v>95</v>
      </c>
      <c r="D10" s="254" t="s">
        <v>96</v>
      </c>
      <c r="E10" s="254"/>
      <c r="F10" s="254"/>
    </row>
    <row r="11" spans="1:6" ht="27.75" customHeight="1">
      <c r="A11" s="254"/>
      <c r="B11" s="254"/>
      <c r="C11" s="254"/>
      <c r="D11" s="65" t="s">
        <v>97</v>
      </c>
      <c r="E11" s="65" t="s">
        <v>98</v>
      </c>
      <c r="F11" s="65" t="s">
        <v>99</v>
      </c>
    </row>
    <row r="12" spans="1:6" ht="12.75">
      <c r="A12" s="66" t="s">
        <v>100</v>
      </c>
      <c r="B12" s="67" t="s">
        <v>101</v>
      </c>
      <c r="C12" s="67"/>
      <c r="D12" s="67"/>
      <c r="E12" s="67"/>
      <c r="F12" s="67"/>
    </row>
    <row r="13" spans="1:6" ht="12.75">
      <c r="A13" s="67"/>
      <c r="B13" s="68" t="s">
        <v>102</v>
      </c>
      <c r="C13" s="67"/>
      <c r="D13" s="67"/>
      <c r="E13" s="67"/>
      <c r="F13" s="67"/>
    </row>
    <row r="14" spans="1:6" ht="12.75">
      <c r="A14" s="67"/>
      <c r="B14" s="68" t="s">
        <v>103</v>
      </c>
      <c r="C14" s="67"/>
      <c r="D14" s="67"/>
      <c r="E14" s="67"/>
      <c r="F14" s="67"/>
    </row>
    <row r="15" spans="1:6" ht="12.75">
      <c r="A15" s="69"/>
      <c r="B15" s="70" t="s">
        <v>104</v>
      </c>
      <c r="C15" s="69"/>
      <c r="D15" s="69"/>
      <c r="E15" s="69"/>
      <c r="F15" s="69"/>
    </row>
    <row r="16" spans="1:6" ht="12.75">
      <c r="A16" s="66" t="s">
        <v>105</v>
      </c>
      <c r="B16" s="67" t="s">
        <v>106</v>
      </c>
      <c r="C16" s="67"/>
      <c r="D16" s="67"/>
      <c r="E16" s="67"/>
      <c r="F16" s="67"/>
    </row>
    <row r="17" spans="1:6" ht="12.75">
      <c r="A17" s="67"/>
      <c r="B17" s="68" t="s">
        <v>102</v>
      </c>
      <c r="C17" s="67"/>
      <c r="D17" s="67"/>
      <c r="E17" s="67"/>
      <c r="F17" s="67"/>
    </row>
    <row r="18" spans="1:6" ht="12.75">
      <c r="A18" s="67"/>
      <c r="B18" s="68" t="s">
        <v>103</v>
      </c>
      <c r="C18" s="67"/>
      <c r="D18" s="67"/>
      <c r="E18" s="67"/>
      <c r="F18" s="67"/>
    </row>
    <row r="19" spans="1:6" ht="12.75">
      <c r="A19" s="69"/>
      <c r="B19" s="70" t="s">
        <v>104</v>
      </c>
      <c r="C19" s="69"/>
      <c r="D19" s="69"/>
      <c r="E19" s="69"/>
      <c r="F19" s="69"/>
    </row>
    <row r="20" spans="1:6" ht="12.75">
      <c r="A20" s="66"/>
      <c r="B20" s="67" t="s">
        <v>107</v>
      </c>
      <c r="C20" s="67"/>
      <c r="D20" s="67"/>
      <c r="E20" s="67"/>
      <c r="F20" s="67"/>
    </row>
    <row r="21" spans="1:6" ht="12.75">
      <c r="A21" s="67"/>
      <c r="B21" s="68" t="s">
        <v>102</v>
      </c>
      <c r="C21" s="67"/>
      <c r="D21" s="67"/>
      <c r="E21" s="67"/>
      <c r="F21" s="67"/>
    </row>
    <row r="22" spans="1:6" ht="12.75">
      <c r="A22" s="67"/>
      <c r="B22" s="68" t="s">
        <v>103</v>
      </c>
      <c r="C22" s="67"/>
      <c r="D22" s="67"/>
      <c r="E22" s="67"/>
      <c r="F22" s="67"/>
    </row>
    <row r="23" spans="1:6" ht="12.75">
      <c r="A23" s="69"/>
      <c r="B23" s="70" t="s">
        <v>104</v>
      </c>
      <c r="C23" s="69"/>
      <c r="D23" s="69"/>
      <c r="E23" s="69"/>
      <c r="F23" s="69"/>
    </row>
  </sheetData>
  <sheetProtection/>
  <mergeCells count="5"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J2" sqref="J2"/>
    </sheetView>
  </sheetViews>
  <sheetFormatPr defaultColWidth="9.00390625" defaultRowHeight="12.75"/>
  <cols>
    <col min="1" max="1" width="4.625" style="61" customWidth="1"/>
    <col min="2" max="2" width="35.375" style="61" customWidth="1"/>
    <col min="3" max="3" width="9.125" style="61" customWidth="1"/>
    <col min="4" max="4" width="10.375" style="61" customWidth="1"/>
    <col min="5" max="6" width="9.125" style="61" customWidth="1"/>
    <col min="7" max="7" width="29.875" style="61" customWidth="1"/>
    <col min="8" max="8" width="9.125" style="61" customWidth="1"/>
    <col min="9" max="10" width="9.875" style="61" customWidth="1"/>
    <col min="11" max="16384" width="9.125" style="61" customWidth="1"/>
  </cols>
  <sheetData>
    <row r="1" s="60" customFormat="1" ht="12">
      <c r="J1" s="60" t="s">
        <v>108</v>
      </c>
    </row>
    <row r="2" s="60" customFormat="1" ht="12">
      <c r="J2" s="60" t="s">
        <v>88</v>
      </c>
    </row>
    <row r="3" s="60" customFormat="1" ht="12">
      <c r="J3" s="60" t="s">
        <v>89</v>
      </c>
    </row>
    <row r="4" s="60" customFormat="1" ht="12">
      <c r="J4" s="60" t="s">
        <v>90</v>
      </c>
    </row>
    <row r="5" s="60" customFormat="1" ht="12"/>
    <row r="7" spans="1:13" ht="12.75">
      <c r="A7" s="255" t="s">
        <v>109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ht="12.75">
      <c r="M9" s="64" t="s">
        <v>92</v>
      </c>
    </row>
    <row r="10" spans="1:13" ht="48" customHeight="1">
      <c r="A10" s="254" t="s">
        <v>93</v>
      </c>
      <c r="B10" s="254" t="s">
        <v>110</v>
      </c>
      <c r="C10" s="254" t="s">
        <v>111</v>
      </c>
      <c r="D10" s="256" t="s">
        <v>20</v>
      </c>
      <c r="E10" s="254" t="s">
        <v>1</v>
      </c>
      <c r="F10" s="256" t="s">
        <v>2</v>
      </c>
      <c r="G10" s="254" t="s">
        <v>112</v>
      </c>
      <c r="H10" s="254"/>
      <c r="I10" s="256" t="s">
        <v>113</v>
      </c>
      <c r="J10" s="254" t="s">
        <v>95</v>
      </c>
      <c r="K10" s="254" t="s">
        <v>114</v>
      </c>
      <c r="L10" s="254"/>
      <c r="M10" s="254"/>
    </row>
    <row r="11" spans="1:13" ht="24">
      <c r="A11" s="254"/>
      <c r="B11" s="254"/>
      <c r="C11" s="254"/>
      <c r="D11" s="257"/>
      <c r="E11" s="254"/>
      <c r="F11" s="257"/>
      <c r="G11" s="65" t="s">
        <v>115</v>
      </c>
      <c r="H11" s="65" t="s">
        <v>116</v>
      </c>
      <c r="I11" s="257"/>
      <c r="J11" s="254"/>
      <c r="K11" s="65" t="s">
        <v>97</v>
      </c>
      <c r="L11" s="65" t="s">
        <v>98</v>
      </c>
      <c r="M11" s="65" t="s">
        <v>117</v>
      </c>
    </row>
    <row r="12" spans="1:13" ht="12.75">
      <c r="A12" s="71" t="s">
        <v>6</v>
      </c>
      <c r="B12" s="71" t="s">
        <v>118</v>
      </c>
      <c r="C12" s="71"/>
      <c r="D12" s="71"/>
      <c r="E12" s="71"/>
      <c r="F12" s="71"/>
      <c r="G12" s="71" t="s">
        <v>119</v>
      </c>
      <c r="H12" s="71"/>
      <c r="I12" s="71"/>
      <c r="J12" s="71"/>
      <c r="K12" s="71"/>
      <c r="L12" s="71"/>
      <c r="M12" s="71"/>
    </row>
    <row r="13" spans="1:13" ht="12.75">
      <c r="A13" s="67"/>
      <c r="B13" s="67" t="s">
        <v>120</v>
      </c>
      <c r="C13" s="67"/>
      <c r="D13" s="67"/>
      <c r="E13" s="67"/>
      <c r="F13" s="67"/>
      <c r="G13" s="72" t="s">
        <v>102</v>
      </c>
      <c r="H13" s="67"/>
      <c r="I13" s="67"/>
      <c r="J13" s="67"/>
      <c r="K13" s="67"/>
      <c r="L13" s="67"/>
      <c r="M13" s="67"/>
    </row>
    <row r="14" spans="1:13" ht="12.75">
      <c r="A14" s="67"/>
      <c r="B14" s="67" t="s">
        <v>121</v>
      </c>
      <c r="C14" s="67"/>
      <c r="D14" s="67"/>
      <c r="E14" s="67"/>
      <c r="F14" s="67"/>
      <c r="G14" s="72" t="s">
        <v>103</v>
      </c>
      <c r="H14" s="67"/>
      <c r="I14" s="67"/>
      <c r="J14" s="67"/>
      <c r="K14" s="67"/>
      <c r="L14" s="67"/>
      <c r="M14" s="67"/>
    </row>
    <row r="15" spans="1:13" ht="24">
      <c r="A15" s="67"/>
      <c r="B15" s="67" t="s">
        <v>122</v>
      </c>
      <c r="C15" s="67"/>
      <c r="D15" s="67"/>
      <c r="E15" s="67"/>
      <c r="F15" s="67"/>
      <c r="G15" s="73" t="s">
        <v>104</v>
      </c>
      <c r="H15" s="67"/>
      <c r="I15" s="67"/>
      <c r="J15" s="67"/>
      <c r="K15" s="67"/>
      <c r="L15" s="67"/>
      <c r="M15" s="67"/>
    </row>
    <row r="16" spans="1:13" ht="12.7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1:13" ht="12.75">
      <c r="A17" s="71" t="s">
        <v>7</v>
      </c>
      <c r="B17" s="71" t="s">
        <v>118</v>
      </c>
      <c r="C17" s="71"/>
      <c r="D17" s="71"/>
      <c r="E17" s="71"/>
      <c r="F17" s="71"/>
      <c r="G17" s="71" t="s">
        <v>119</v>
      </c>
      <c r="H17" s="71"/>
      <c r="I17" s="71"/>
      <c r="J17" s="71"/>
      <c r="K17" s="71"/>
      <c r="L17" s="71"/>
      <c r="M17" s="71"/>
    </row>
    <row r="18" spans="1:13" ht="12.75">
      <c r="A18" s="67"/>
      <c r="B18" s="67" t="s">
        <v>120</v>
      </c>
      <c r="C18" s="67"/>
      <c r="D18" s="67"/>
      <c r="E18" s="67"/>
      <c r="F18" s="67"/>
      <c r="G18" s="72" t="s">
        <v>102</v>
      </c>
      <c r="H18" s="67"/>
      <c r="I18" s="67"/>
      <c r="J18" s="67"/>
      <c r="K18" s="67"/>
      <c r="L18" s="67"/>
      <c r="M18" s="67"/>
    </row>
    <row r="19" spans="1:13" ht="12.75">
      <c r="A19" s="67"/>
      <c r="B19" s="67" t="s">
        <v>121</v>
      </c>
      <c r="C19" s="67"/>
      <c r="D19" s="67"/>
      <c r="E19" s="67"/>
      <c r="F19" s="67"/>
      <c r="G19" s="72" t="s">
        <v>103</v>
      </c>
      <c r="H19" s="67"/>
      <c r="I19" s="67"/>
      <c r="J19" s="67"/>
      <c r="K19" s="67"/>
      <c r="L19" s="67"/>
      <c r="M19" s="67"/>
    </row>
    <row r="20" spans="1:13" ht="24">
      <c r="A20" s="67"/>
      <c r="B20" s="67" t="s">
        <v>122</v>
      </c>
      <c r="C20" s="67"/>
      <c r="D20" s="67"/>
      <c r="E20" s="67"/>
      <c r="F20" s="67"/>
      <c r="G20" s="73" t="s">
        <v>104</v>
      </c>
      <c r="H20" s="67"/>
      <c r="I20" s="67"/>
      <c r="J20" s="67"/>
      <c r="K20" s="67"/>
      <c r="L20" s="67"/>
      <c r="M20" s="67"/>
    </row>
    <row r="21" spans="1:13" ht="12.7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1:13" ht="12.7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1:13" ht="12.75">
      <c r="A23" s="67"/>
      <c r="B23" s="67" t="s">
        <v>101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1:13" ht="12.75">
      <c r="A24" s="67"/>
      <c r="B24" s="68" t="s">
        <v>102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3" ht="12.75">
      <c r="A25" s="67"/>
      <c r="B25" s="68" t="s">
        <v>103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1:13" ht="12.75">
      <c r="A26" s="69"/>
      <c r="B26" s="74" t="s">
        <v>104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</sheetData>
  <sheetProtection/>
  <mergeCells count="11">
    <mergeCell ref="A7:M7"/>
    <mergeCell ref="A10:A11"/>
    <mergeCell ref="B10:B11"/>
    <mergeCell ref="C10:C11"/>
    <mergeCell ref="D10:D11"/>
    <mergeCell ref="F10:F11"/>
    <mergeCell ref="E10:E11"/>
    <mergeCell ref="I10:I11"/>
    <mergeCell ref="G10:H10"/>
    <mergeCell ref="J10:J11"/>
    <mergeCell ref="K10:M10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J2" sqref="J2"/>
    </sheetView>
  </sheetViews>
  <sheetFormatPr defaultColWidth="9.00390625" defaultRowHeight="12.75"/>
  <cols>
    <col min="1" max="1" width="4.625" style="61" customWidth="1"/>
    <col min="2" max="2" width="35.375" style="61" customWidth="1"/>
    <col min="3" max="3" width="9.125" style="61" customWidth="1"/>
    <col min="4" max="4" width="10.375" style="61" customWidth="1"/>
    <col min="5" max="6" width="9.125" style="61" customWidth="1"/>
    <col min="7" max="7" width="29.875" style="61" customWidth="1"/>
    <col min="8" max="8" width="9.125" style="61" customWidth="1"/>
    <col min="9" max="10" width="9.875" style="61" customWidth="1"/>
    <col min="11" max="16384" width="9.125" style="61" customWidth="1"/>
  </cols>
  <sheetData>
    <row r="1" s="60" customFormat="1" ht="12">
      <c r="J1" s="60" t="s">
        <v>123</v>
      </c>
    </row>
    <row r="2" s="60" customFormat="1" ht="12">
      <c r="J2" s="60" t="s">
        <v>88</v>
      </c>
    </row>
    <row r="3" s="60" customFormat="1" ht="12">
      <c r="J3" s="60" t="s">
        <v>89</v>
      </c>
    </row>
    <row r="4" s="60" customFormat="1" ht="12">
      <c r="J4" s="60" t="s">
        <v>90</v>
      </c>
    </row>
    <row r="5" s="60" customFormat="1" ht="12"/>
    <row r="7" spans="1:13" ht="12.75">
      <c r="A7" s="255" t="s">
        <v>124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ht="12.75">
      <c r="M9" s="64" t="s">
        <v>92</v>
      </c>
    </row>
    <row r="10" spans="1:13" ht="48" customHeight="1">
      <c r="A10" s="254" t="s">
        <v>93</v>
      </c>
      <c r="B10" s="254" t="s">
        <v>110</v>
      </c>
      <c r="C10" s="254" t="s">
        <v>111</v>
      </c>
      <c r="D10" s="256" t="s">
        <v>20</v>
      </c>
      <c r="E10" s="254" t="s">
        <v>1</v>
      </c>
      <c r="F10" s="256" t="s">
        <v>2</v>
      </c>
      <c r="G10" s="254" t="s">
        <v>112</v>
      </c>
      <c r="H10" s="254"/>
      <c r="I10" s="256" t="s">
        <v>113</v>
      </c>
      <c r="J10" s="254" t="s">
        <v>95</v>
      </c>
      <c r="K10" s="254" t="s">
        <v>114</v>
      </c>
      <c r="L10" s="254"/>
      <c r="M10" s="254"/>
    </row>
    <row r="11" spans="1:13" ht="24">
      <c r="A11" s="254"/>
      <c r="B11" s="254"/>
      <c r="C11" s="254"/>
      <c r="D11" s="257"/>
      <c r="E11" s="254"/>
      <c r="F11" s="257"/>
      <c r="G11" s="65" t="s">
        <v>115</v>
      </c>
      <c r="H11" s="65" t="s">
        <v>116</v>
      </c>
      <c r="I11" s="257"/>
      <c r="J11" s="254"/>
      <c r="K11" s="65" t="s">
        <v>97</v>
      </c>
      <c r="L11" s="65" t="s">
        <v>98</v>
      </c>
      <c r="M11" s="65" t="s">
        <v>117</v>
      </c>
    </row>
    <row r="12" spans="1:13" ht="12.75">
      <c r="A12" s="71" t="s">
        <v>6</v>
      </c>
      <c r="B12" s="71" t="s">
        <v>118</v>
      </c>
      <c r="C12" s="71"/>
      <c r="D12" s="71"/>
      <c r="E12" s="71"/>
      <c r="F12" s="71"/>
      <c r="G12" s="71" t="s">
        <v>119</v>
      </c>
      <c r="H12" s="71"/>
      <c r="I12" s="71"/>
      <c r="J12" s="71"/>
      <c r="K12" s="71"/>
      <c r="L12" s="71"/>
      <c r="M12" s="71"/>
    </row>
    <row r="13" spans="1:13" ht="12.75">
      <c r="A13" s="67"/>
      <c r="B13" s="67" t="s">
        <v>120</v>
      </c>
      <c r="C13" s="67"/>
      <c r="D13" s="67"/>
      <c r="E13" s="67"/>
      <c r="F13" s="67"/>
      <c r="G13" s="72" t="s">
        <v>102</v>
      </c>
      <c r="H13" s="67"/>
      <c r="I13" s="67"/>
      <c r="J13" s="67"/>
      <c r="K13" s="67"/>
      <c r="L13" s="67"/>
      <c r="M13" s="67"/>
    </row>
    <row r="14" spans="1:13" ht="12.75">
      <c r="A14" s="67"/>
      <c r="B14" s="67" t="s">
        <v>121</v>
      </c>
      <c r="C14" s="67"/>
      <c r="D14" s="67"/>
      <c r="E14" s="67"/>
      <c r="F14" s="67"/>
      <c r="G14" s="72" t="s">
        <v>103</v>
      </c>
      <c r="H14" s="67"/>
      <c r="I14" s="67"/>
      <c r="J14" s="67"/>
      <c r="K14" s="67"/>
      <c r="L14" s="67"/>
      <c r="M14" s="67"/>
    </row>
    <row r="15" spans="1:13" ht="24">
      <c r="A15" s="67"/>
      <c r="B15" s="67" t="s">
        <v>122</v>
      </c>
      <c r="C15" s="67"/>
      <c r="D15" s="67"/>
      <c r="E15" s="67"/>
      <c r="F15" s="67"/>
      <c r="G15" s="73" t="s">
        <v>104</v>
      </c>
      <c r="H15" s="67"/>
      <c r="I15" s="67"/>
      <c r="J15" s="67"/>
      <c r="K15" s="67"/>
      <c r="L15" s="67"/>
      <c r="M15" s="67"/>
    </row>
    <row r="16" spans="1:13" ht="12.7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1:13" ht="12.75">
      <c r="A17" s="71" t="s">
        <v>7</v>
      </c>
      <c r="B17" s="71" t="s">
        <v>118</v>
      </c>
      <c r="C17" s="71"/>
      <c r="D17" s="71"/>
      <c r="E17" s="71"/>
      <c r="F17" s="71"/>
      <c r="G17" s="71" t="s">
        <v>119</v>
      </c>
      <c r="H17" s="71"/>
      <c r="I17" s="71"/>
      <c r="J17" s="71"/>
      <c r="K17" s="71"/>
      <c r="L17" s="71"/>
      <c r="M17" s="71"/>
    </row>
    <row r="18" spans="1:13" ht="12.75">
      <c r="A18" s="67"/>
      <c r="B18" s="67" t="s">
        <v>120</v>
      </c>
      <c r="C18" s="67"/>
      <c r="D18" s="67"/>
      <c r="E18" s="67"/>
      <c r="F18" s="67"/>
      <c r="G18" s="72" t="s">
        <v>102</v>
      </c>
      <c r="H18" s="67"/>
      <c r="I18" s="67"/>
      <c r="J18" s="67"/>
      <c r="K18" s="67"/>
      <c r="L18" s="67"/>
      <c r="M18" s="67"/>
    </row>
    <row r="19" spans="1:13" ht="12.75">
      <c r="A19" s="67"/>
      <c r="B19" s="67" t="s">
        <v>121</v>
      </c>
      <c r="C19" s="67"/>
      <c r="D19" s="67"/>
      <c r="E19" s="67"/>
      <c r="F19" s="67"/>
      <c r="G19" s="72" t="s">
        <v>103</v>
      </c>
      <c r="H19" s="67"/>
      <c r="I19" s="67"/>
      <c r="J19" s="67"/>
      <c r="K19" s="67"/>
      <c r="L19" s="67"/>
      <c r="M19" s="67"/>
    </row>
    <row r="20" spans="1:13" ht="24">
      <c r="A20" s="67"/>
      <c r="B20" s="67" t="s">
        <v>122</v>
      </c>
      <c r="C20" s="67"/>
      <c r="D20" s="67"/>
      <c r="E20" s="67"/>
      <c r="F20" s="67"/>
      <c r="G20" s="73" t="s">
        <v>104</v>
      </c>
      <c r="H20" s="67"/>
      <c r="I20" s="67"/>
      <c r="J20" s="67"/>
      <c r="K20" s="67"/>
      <c r="L20" s="67"/>
      <c r="M20" s="67"/>
    </row>
    <row r="21" spans="1:13" ht="12.7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1:13" ht="12.7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1:13" ht="12.75">
      <c r="A23" s="67"/>
      <c r="B23" s="67" t="s">
        <v>106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1:13" ht="12.75">
      <c r="A24" s="67"/>
      <c r="B24" s="68" t="s">
        <v>102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3" ht="12.75">
      <c r="A25" s="67"/>
      <c r="B25" s="68" t="s">
        <v>103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1:13" ht="12.75">
      <c r="A26" s="69"/>
      <c r="B26" s="74" t="s">
        <v>104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</sheetData>
  <sheetProtection/>
  <mergeCells count="11">
    <mergeCell ref="J10:J11"/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workbookViewId="0" topLeftCell="A1">
      <selection activeCell="E26" sqref="E26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60" t="s">
        <v>459</v>
      </c>
      <c r="B1" s="260"/>
      <c r="C1" s="260"/>
      <c r="D1" s="260"/>
    </row>
    <row r="2" ht="6.75" customHeight="1">
      <c r="A2" s="115"/>
    </row>
    <row r="3" ht="12.75">
      <c r="D3" s="47" t="s">
        <v>14</v>
      </c>
    </row>
    <row r="4" spans="1:4" ht="15" customHeight="1">
      <c r="A4" s="252" t="s">
        <v>18</v>
      </c>
      <c r="B4" s="252" t="s">
        <v>4</v>
      </c>
      <c r="C4" s="253" t="s">
        <v>204</v>
      </c>
      <c r="D4" s="253" t="s">
        <v>205</v>
      </c>
    </row>
    <row r="5" spans="1:4" ht="15" customHeight="1">
      <c r="A5" s="252"/>
      <c r="B5" s="252"/>
      <c r="C5" s="252"/>
      <c r="D5" s="253"/>
    </row>
    <row r="6" spans="1:4" ht="15.75" customHeight="1">
      <c r="A6" s="252"/>
      <c r="B6" s="252"/>
      <c r="C6" s="252"/>
      <c r="D6" s="253"/>
    </row>
    <row r="7" spans="1:4" s="117" customFormat="1" ht="6.75" customHeight="1">
      <c r="A7" s="116">
        <v>1</v>
      </c>
      <c r="B7" s="116">
        <v>2</v>
      </c>
      <c r="C7" s="116">
        <v>3</v>
      </c>
      <c r="D7" s="184">
        <v>4</v>
      </c>
    </row>
    <row r="8" spans="1:4" ht="18.75" customHeight="1">
      <c r="A8" s="259" t="s">
        <v>206</v>
      </c>
      <c r="B8" s="259"/>
      <c r="C8" s="118"/>
      <c r="D8" s="185">
        <v>1809105</v>
      </c>
    </row>
    <row r="9" spans="1:4" ht="18.75" customHeight="1">
      <c r="A9" s="43" t="s">
        <v>6</v>
      </c>
      <c r="B9" s="85" t="s">
        <v>207</v>
      </c>
      <c r="C9" s="43" t="s">
        <v>208</v>
      </c>
      <c r="D9" s="181">
        <v>1411644</v>
      </c>
    </row>
    <row r="10" spans="1:4" ht="18.75" customHeight="1">
      <c r="A10" s="39" t="s">
        <v>7</v>
      </c>
      <c r="B10" s="86" t="s">
        <v>209</v>
      </c>
      <c r="C10" s="39" t="s">
        <v>208</v>
      </c>
      <c r="D10" s="182"/>
    </row>
    <row r="11" spans="1:4" ht="51">
      <c r="A11" s="39" t="s">
        <v>8</v>
      </c>
      <c r="B11" s="119" t="s">
        <v>210</v>
      </c>
      <c r="C11" s="39" t="s">
        <v>211</v>
      </c>
      <c r="D11" s="182"/>
    </row>
    <row r="12" spans="1:4" ht="18.75" customHeight="1">
      <c r="A12" s="39" t="s">
        <v>0</v>
      </c>
      <c r="B12" s="86" t="s">
        <v>212</v>
      </c>
      <c r="C12" s="39" t="s">
        <v>213</v>
      </c>
      <c r="D12" s="182"/>
    </row>
    <row r="13" spans="1:4" ht="18.75" customHeight="1">
      <c r="A13" s="39" t="s">
        <v>214</v>
      </c>
      <c r="B13" s="86" t="s">
        <v>215</v>
      </c>
      <c r="C13" s="39" t="s">
        <v>256</v>
      </c>
      <c r="D13" s="182"/>
    </row>
    <row r="14" spans="1:4" ht="18.75" customHeight="1">
      <c r="A14" s="39" t="s">
        <v>216</v>
      </c>
      <c r="B14" s="86" t="s">
        <v>217</v>
      </c>
      <c r="C14" s="39" t="s">
        <v>218</v>
      </c>
      <c r="D14" s="182"/>
    </row>
    <row r="15" spans="1:4" ht="18.75" customHeight="1">
      <c r="A15" s="39" t="s">
        <v>219</v>
      </c>
      <c r="B15" s="86" t="s">
        <v>220</v>
      </c>
      <c r="C15" s="39" t="s">
        <v>221</v>
      </c>
      <c r="D15" s="182"/>
    </row>
    <row r="16" spans="1:4" ht="44.25" customHeight="1">
      <c r="A16" s="39" t="s">
        <v>222</v>
      </c>
      <c r="B16" s="119" t="s">
        <v>223</v>
      </c>
      <c r="C16" s="39" t="s">
        <v>224</v>
      </c>
      <c r="D16" s="182"/>
    </row>
    <row r="17" spans="1:4" ht="18.75" customHeight="1">
      <c r="A17" s="39" t="s">
        <v>225</v>
      </c>
      <c r="B17" s="86" t="s">
        <v>226</v>
      </c>
      <c r="C17" s="39" t="s">
        <v>227</v>
      </c>
      <c r="D17" s="182"/>
    </row>
    <row r="18" spans="1:4" ht="18.75" customHeight="1">
      <c r="A18" s="39" t="s">
        <v>228</v>
      </c>
      <c r="B18" s="86" t="s">
        <v>229</v>
      </c>
      <c r="C18" s="39" t="s">
        <v>230</v>
      </c>
      <c r="D18" s="182"/>
    </row>
    <row r="19" spans="1:4" ht="18.75" customHeight="1">
      <c r="A19" s="39" t="s">
        <v>231</v>
      </c>
      <c r="B19" s="86" t="s">
        <v>232</v>
      </c>
      <c r="C19" s="39" t="s">
        <v>233</v>
      </c>
      <c r="D19" s="182"/>
    </row>
    <row r="20" spans="1:4" ht="18.75" customHeight="1">
      <c r="A20" s="39" t="s">
        <v>234</v>
      </c>
      <c r="B20" s="86" t="s">
        <v>235</v>
      </c>
      <c r="C20" s="39" t="s">
        <v>236</v>
      </c>
      <c r="D20" s="182"/>
    </row>
    <row r="21" spans="1:4" ht="18.75" customHeight="1">
      <c r="A21" s="39" t="s">
        <v>237</v>
      </c>
      <c r="B21" s="86" t="s">
        <v>238</v>
      </c>
      <c r="C21" s="39" t="s">
        <v>239</v>
      </c>
      <c r="D21" s="182">
        <v>397461</v>
      </c>
    </row>
    <row r="22" spans="1:4" ht="18.75" customHeight="1">
      <c r="A22" s="41" t="s">
        <v>240</v>
      </c>
      <c r="B22" s="87" t="s">
        <v>241</v>
      </c>
      <c r="C22" s="41" t="s">
        <v>242</v>
      </c>
      <c r="D22" s="183"/>
    </row>
    <row r="23" spans="1:4" ht="18.75" customHeight="1">
      <c r="A23" s="259" t="s">
        <v>243</v>
      </c>
      <c r="B23" s="259"/>
      <c r="C23" s="118"/>
      <c r="D23" s="243">
        <v>1850727</v>
      </c>
    </row>
    <row r="24" spans="1:4" ht="18.75" customHeight="1">
      <c r="A24" s="43" t="s">
        <v>6</v>
      </c>
      <c r="B24" s="85" t="s">
        <v>244</v>
      </c>
      <c r="C24" s="43" t="s">
        <v>245</v>
      </c>
      <c r="D24" s="181">
        <v>1126281</v>
      </c>
    </row>
    <row r="25" spans="1:4" ht="18.75" customHeight="1">
      <c r="A25" s="39" t="s">
        <v>7</v>
      </c>
      <c r="B25" s="86" t="s">
        <v>246</v>
      </c>
      <c r="C25" s="39" t="s">
        <v>245</v>
      </c>
      <c r="D25" s="182"/>
    </row>
    <row r="26" spans="1:4" ht="38.25">
      <c r="A26" s="39" t="s">
        <v>8</v>
      </c>
      <c r="B26" s="119" t="s">
        <v>247</v>
      </c>
      <c r="C26" s="39" t="s">
        <v>248</v>
      </c>
      <c r="D26" s="182">
        <v>724446</v>
      </c>
    </row>
    <row r="27" spans="1:4" ht="18.75" customHeight="1">
      <c r="A27" s="39" t="s">
        <v>0</v>
      </c>
      <c r="B27" s="86" t="s">
        <v>168</v>
      </c>
      <c r="C27" s="39" t="s">
        <v>249</v>
      </c>
      <c r="D27" s="182"/>
    </row>
    <row r="28" spans="1:4" ht="18.75" customHeight="1">
      <c r="A28" s="39" t="s">
        <v>214</v>
      </c>
      <c r="B28" s="86" t="s">
        <v>250</v>
      </c>
      <c r="C28" s="39" t="s">
        <v>242</v>
      </c>
      <c r="D28" s="182"/>
    </row>
    <row r="29" spans="1:4" ht="18.75" customHeight="1">
      <c r="A29" s="39" t="s">
        <v>228</v>
      </c>
      <c r="B29" s="86" t="s">
        <v>170</v>
      </c>
      <c r="C29" s="39" t="s">
        <v>251</v>
      </c>
      <c r="D29" s="182"/>
    </row>
    <row r="30" spans="1:4" ht="18.75" customHeight="1">
      <c r="A30" s="39" t="s">
        <v>231</v>
      </c>
      <c r="B30" s="86" t="s">
        <v>252</v>
      </c>
      <c r="C30" s="39" t="s">
        <v>253</v>
      </c>
      <c r="D30" s="182"/>
    </row>
    <row r="31" spans="1:4" ht="18.75" customHeight="1">
      <c r="A31" s="41" t="s">
        <v>234</v>
      </c>
      <c r="B31" s="87" t="s">
        <v>254</v>
      </c>
      <c r="C31" s="41" t="s">
        <v>255</v>
      </c>
      <c r="D31" s="183"/>
    </row>
    <row r="32" spans="1:4" ht="7.5" customHeight="1">
      <c r="A32" s="120"/>
      <c r="B32" s="4"/>
      <c r="C32" s="4"/>
      <c r="D32" s="4"/>
    </row>
    <row r="33" spans="1:6" ht="12.75">
      <c r="A33" s="121"/>
      <c r="B33" s="122"/>
      <c r="C33" s="122"/>
      <c r="D33" s="122"/>
      <c r="E33" s="51"/>
      <c r="F33" s="51"/>
    </row>
    <row r="34" spans="1:6" ht="12.75">
      <c r="A34" s="258"/>
      <c r="B34" s="258"/>
      <c r="C34" s="258"/>
      <c r="D34" s="258"/>
      <c r="E34" s="258"/>
      <c r="F34" s="258"/>
    </row>
    <row r="35" spans="1:6" ht="22.5" customHeight="1">
      <c r="A35" s="258"/>
      <c r="B35" s="258"/>
      <c r="C35" s="258"/>
      <c r="D35" s="258"/>
      <c r="E35" s="258"/>
      <c r="F35" s="258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3
do uchwały Rady Gminy nr ...............
z dnia ...............2007 r.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defaultGridColor="0" zoomScalePageLayoutView="0" colorId="8" workbookViewId="0" topLeftCell="A4">
      <selection activeCell="D21" sqref="D2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61" t="s">
        <v>57</v>
      </c>
      <c r="B1" s="261"/>
      <c r="C1" s="261"/>
      <c r="D1" s="261"/>
      <c r="E1" s="261"/>
      <c r="F1" s="261"/>
      <c r="G1" s="261"/>
      <c r="H1" s="261"/>
      <c r="I1" s="261"/>
      <c r="J1" s="261"/>
    </row>
    <row r="2" ht="12.75">
      <c r="J2" s="5" t="s">
        <v>14</v>
      </c>
    </row>
    <row r="3" spans="1:10" s="3" customFormat="1" ht="20.25" customHeight="1">
      <c r="A3" s="252" t="s">
        <v>1</v>
      </c>
      <c r="B3" s="281" t="s">
        <v>2</v>
      </c>
      <c r="C3" s="281" t="s">
        <v>3</v>
      </c>
      <c r="D3" s="253" t="s">
        <v>36</v>
      </c>
      <c r="E3" s="253" t="s">
        <v>35</v>
      </c>
      <c r="F3" s="253" t="s">
        <v>23</v>
      </c>
      <c r="G3" s="253"/>
      <c r="H3" s="253"/>
      <c r="I3" s="253"/>
      <c r="J3" s="253"/>
    </row>
    <row r="4" spans="1:10" s="3" customFormat="1" ht="20.25" customHeight="1">
      <c r="A4" s="252"/>
      <c r="B4" s="282"/>
      <c r="C4" s="282"/>
      <c r="D4" s="252"/>
      <c r="E4" s="253"/>
      <c r="F4" s="253" t="s">
        <v>33</v>
      </c>
      <c r="G4" s="253" t="s">
        <v>5</v>
      </c>
      <c r="H4" s="253"/>
      <c r="I4" s="253"/>
      <c r="J4" s="253" t="s">
        <v>34</v>
      </c>
    </row>
    <row r="5" spans="1:10" s="3" customFormat="1" ht="65.25" customHeight="1">
      <c r="A5" s="252"/>
      <c r="B5" s="283"/>
      <c r="C5" s="283"/>
      <c r="D5" s="252"/>
      <c r="E5" s="253"/>
      <c r="F5" s="253"/>
      <c r="G5" s="9" t="s">
        <v>30</v>
      </c>
      <c r="H5" s="9" t="s">
        <v>31</v>
      </c>
      <c r="I5" s="9" t="s">
        <v>32</v>
      </c>
      <c r="J5" s="253"/>
    </row>
    <row r="6" spans="1:10" ht="9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 spans="1:10" ht="19.5" customHeight="1">
      <c r="A7" s="12">
        <v>750</v>
      </c>
      <c r="B7" s="12">
        <v>75011</v>
      </c>
      <c r="C7" s="12">
        <v>2010</v>
      </c>
      <c r="D7" s="186">
        <v>55030</v>
      </c>
      <c r="E7" s="186">
        <v>55030</v>
      </c>
      <c r="F7" s="186">
        <v>55030</v>
      </c>
      <c r="G7" s="186">
        <v>39250</v>
      </c>
      <c r="H7" s="186">
        <v>7720</v>
      </c>
      <c r="I7" s="12"/>
      <c r="J7" s="12"/>
    </row>
    <row r="8" spans="1:10" ht="19.5" customHeight="1">
      <c r="A8" s="13">
        <v>751</v>
      </c>
      <c r="B8" s="13">
        <v>75101</v>
      </c>
      <c r="C8" s="13">
        <v>2010</v>
      </c>
      <c r="D8" s="13">
        <v>1403</v>
      </c>
      <c r="E8" s="187">
        <v>1403</v>
      </c>
      <c r="F8" s="187">
        <v>1403</v>
      </c>
      <c r="G8" s="187">
        <v>1140</v>
      </c>
      <c r="H8" s="13">
        <v>224</v>
      </c>
      <c r="I8" s="13"/>
      <c r="J8" s="13"/>
    </row>
    <row r="9" spans="1:10" ht="19.5" customHeight="1">
      <c r="A9" s="13">
        <v>852</v>
      </c>
      <c r="B9" s="13">
        <v>85212</v>
      </c>
      <c r="C9" s="13">
        <v>2010</v>
      </c>
      <c r="D9" s="187">
        <v>3298009</v>
      </c>
      <c r="E9" s="187">
        <v>3298009</v>
      </c>
      <c r="F9" s="187">
        <v>3298009</v>
      </c>
      <c r="G9" s="187">
        <v>55139</v>
      </c>
      <c r="H9" s="187">
        <v>35942</v>
      </c>
      <c r="I9" s="13"/>
      <c r="J9" s="13"/>
    </row>
    <row r="10" spans="1:10" ht="19.5" customHeight="1">
      <c r="A10" s="13">
        <v>852</v>
      </c>
      <c r="B10" s="13">
        <v>85213</v>
      </c>
      <c r="C10" s="13">
        <v>2010</v>
      </c>
      <c r="D10" s="187">
        <v>13663</v>
      </c>
      <c r="E10" s="187">
        <v>13663</v>
      </c>
      <c r="F10" s="187">
        <v>13663</v>
      </c>
      <c r="G10" s="13"/>
      <c r="H10" s="187">
        <v>13663</v>
      </c>
      <c r="I10" s="13"/>
      <c r="J10" s="13"/>
    </row>
    <row r="11" spans="1:10" ht="19.5" customHeight="1">
      <c r="A11" s="13">
        <v>852</v>
      </c>
      <c r="B11" s="13">
        <v>85214</v>
      </c>
      <c r="C11" s="13">
        <v>2010</v>
      </c>
      <c r="D11" s="187">
        <v>129348</v>
      </c>
      <c r="E11" s="187">
        <v>129348</v>
      </c>
      <c r="F11" s="187">
        <v>129348</v>
      </c>
      <c r="G11" s="13"/>
      <c r="H11" s="13"/>
      <c r="I11" s="13"/>
      <c r="J11" s="13"/>
    </row>
    <row r="12" spans="1:10" ht="19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9.5" customHeight="1">
      <c r="A13" s="250">
        <v>3497453</v>
      </c>
      <c r="B13" s="251"/>
      <c r="C13" s="251"/>
      <c r="D13" s="251"/>
      <c r="E13" s="189">
        <v>3497453</v>
      </c>
      <c r="F13" s="189">
        <v>3497453</v>
      </c>
      <c r="G13" s="189">
        <v>95529</v>
      </c>
      <c r="H13" s="189">
        <v>57549</v>
      </c>
      <c r="I13" s="11"/>
      <c r="J13" s="11"/>
    </row>
  </sheetData>
  <sheetProtection/>
  <mergeCells count="11">
    <mergeCell ref="A13:D13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2007-11-27T08:06:09Z</cp:lastPrinted>
  <dcterms:created xsi:type="dcterms:W3CDTF">1998-12-09T13:02:10Z</dcterms:created>
  <dcterms:modified xsi:type="dcterms:W3CDTF">2007-11-28T07:07:41Z</dcterms:modified>
  <cp:category/>
  <cp:version/>
  <cp:contentType/>
  <cp:contentStatus/>
</cp:coreProperties>
</file>